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3415" windowHeight="8985" activeTab="1"/>
  </bookViews>
  <sheets>
    <sheet name="1" sheetId="1" r:id="rId1"/>
    <sheet name="2.1" sheetId="2" r:id="rId2"/>
    <sheet name="2.2" sheetId="3" r:id="rId3"/>
    <sheet name="3" sheetId="4" r:id="rId4"/>
  </sheets>
  <externalReferences>
    <externalReference r:id="rId5"/>
  </externalReferences>
  <calcPr calcId="124519" concurrentCalc="0"/>
</workbook>
</file>

<file path=xl/calcChain.xml><?xml version="1.0" encoding="utf-8"?>
<calcChain xmlns="http://schemas.openxmlformats.org/spreadsheetml/2006/main">
  <c r="S73" i="2"/>
  <c r="T73"/>
  <c r="S72"/>
  <c r="T72"/>
  <c r="S48"/>
  <c r="T48"/>
  <c r="S26"/>
  <c r="T26"/>
  <c r="J24" i="1"/>
  <c r="D12" i="4"/>
  <c r="J47" i="1"/>
  <c r="D13" i="4"/>
  <c r="J72" i="1"/>
  <c r="D14" i="4"/>
  <c r="D15"/>
  <c r="D28" i="2"/>
  <c r="C28"/>
  <c r="R27" i="1"/>
  <c r="N27"/>
  <c r="S27"/>
  <c r="C72" i="2"/>
  <c r="D30"/>
  <c r="H30"/>
  <c r="J30"/>
  <c r="L30"/>
  <c r="N30"/>
  <c r="C30"/>
  <c r="M16" i="1"/>
  <c r="M24"/>
  <c r="E12" i="4"/>
  <c r="M47" i="1"/>
  <c r="E13" i="4"/>
  <c r="M72" i="1"/>
  <c r="E14" i="4"/>
  <c r="E15"/>
  <c r="F15"/>
  <c r="G15"/>
  <c r="H15"/>
  <c r="I15"/>
  <c r="J15"/>
  <c r="K15"/>
  <c r="L15"/>
  <c r="M15"/>
  <c r="H18" i="2"/>
  <c r="J18"/>
  <c r="L18"/>
  <c r="N18"/>
  <c r="C18"/>
  <c r="R16" i="1"/>
  <c r="N16"/>
  <c r="H19" i="2"/>
  <c r="J19"/>
  <c r="L19"/>
  <c r="N19"/>
  <c r="C19"/>
  <c r="R17" i="1"/>
  <c r="N17"/>
  <c r="H20" i="2"/>
  <c r="J20"/>
  <c r="L20"/>
  <c r="N20"/>
  <c r="C20"/>
  <c r="R18" i="1"/>
  <c r="N18"/>
  <c r="H21" i="2"/>
  <c r="J21"/>
  <c r="L21"/>
  <c r="N21"/>
  <c r="C21"/>
  <c r="R19" i="1"/>
  <c r="N19"/>
  <c r="H22" i="2"/>
  <c r="J22"/>
  <c r="L22"/>
  <c r="N22"/>
  <c r="C22"/>
  <c r="R20" i="1"/>
  <c r="N20"/>
  <c r="H23" i="2"/>
  <c r="J23"/>
  <c r="L23"/>
  <c r="N23"/>
  <c r="C23"/>
  <c r="R21" i="1"/>
  <c r="N21"/>
  <c r="H24" i="2"/>
  <c r="J24"/>
  <c r="L24"/>
  <c r="N24"/>
  <c r="C24"/>
  <c r="R22" i="1"/>
  <c r="N22"/>
  <c r="H25" i="2"/>
  <c r="J25"/>
  <c r="L25"/>
  <c r="N25"/>
  <c r="C25"/>
  <c r="R23" i="1"/>
  <c r="N23"/>
  <c r="N24"/>
  <c r="O12" i="4"/>
  <c r="N12"/>
  <c r="E27" i="3"/>
  <c r="L27"/>
  <c r="P27"/>
  <c r="R27"/>
  <c r="C27"/>
  <c r="H28" i="2"/>
  <c r="J28"/>
  <c r="L28"/>
  <c r="N28"/>
  <c r="C28" i="3"/>
  <c r="D29" i="2"/>
  <c r="H29"/>
  <c r="J29"/>
  <c r="L29"/>
  <c r="N29"/>
  <c r="C29"/>
  <c r="R28" i="1"/>
  <c r="N28"/>
  <c r="E29" i="3"/>
  <c r="L29"/>
  <c r="P29"/>
  <c r="R29"/>
  <c r="C29"/>
  <c r="R29" i="1"/>
  <c r="N29"/>
  <c r="E30" i="3"/>
  <c r="L30"/>
  <c r="P30"/>
  <c r="R30"/>
  <c r="C30"/>
  <c r="D31" i="2"/>
  <c r="H31"/>
  <c r="J31"/>
  <c r="L31"/>
  <c r="N31"/>
  <c r="C31"/>
  <c r="R30" i="1"/>
  <c r="N30"/>
  <c r="E31" i="3"/>
  <c r="L31"/>
  <c r="P31"/>
  <c r="R31"/>
  <c r="C31"/>
  <c r="D32" i="2"/>
  <c r="H32"/>
  <c r="J32"/>
  <c r="L32"/>
  <c r="N32"/>
  <c r="C32"/>
  <c r="R31" i="1"/>
  <c r="N31"/>
  <c r="E32" i="3"/>
  <c r="L32"/>
  <c r="P32"/>
  <c r="R32"/>
  <c r="C32"/>
  <c r="D33" i="2"/>
  <c r="H33"/>
  <c r="J33"/>
  <c r="L33"/>
  <c r="N33"/>
  <c r="C33"/>
  <c r="R32" i="1"/>
  <c r="N32"/>
  <c r="E33" i="3"/>
  <c r="L33"/>
  <c r="P33"/>
  <c r="R33"/>
  <c r="C33"/>
  <c r="D34" i="2"/>
  <c r="H34"/>
  <c r="J34"/>
  <c r="L34"/>
  <c r="N34"/>
  <c r="C34"/>
  <c r="R33" i="1"/>
  <c r="N33"/>
  <c r="E34" i="3"/>
  <c r="L34"/>
  <c r="P34"/>
  <c r="R34"/>
  <c r="C34"/>
  <c r="D35" i="2"/>
  <c r="H35"/>
  <c r="J35"/>
  <c r="L35"/>
  <c r="N35"/>
  <c r="C35"/>
  <c r="R34" i="1"/>
  <c r="N34"/>
  <c r="E35" i="3"/>
  <c r="L35"/>
  <c r="P35"/>
  <c r="R35"/>
  <c r="C35"/>
  <c r="D36" i="2"/>
  <c r="H36"/>
  <c r="J36"/>
  <c r="L36"/>
  <c r="N36"/>
  <c r="C36"/>
  <c r="R35" i="1"/>
  <c r="N35"/>
  <c r="E36" i="3"/>
  <c r="L36"/>
  <c r="P36"/>
  <c r="R36"/>
  <c r="C36"/>
  <c r="D37" i="2"/>
  <c r="H37"/>
  <c r="J37"/>
  <c r="L37"/>
  <c r="N37"/>
  <c r="C37"/>
  <c r="R36" i="1"/>
  <c r="N36"/>
  <c r="E37" i="3"/>
  <c r="L37"/>
  <c r="P37"/>
  <c r="R37"/>
  <c r="C37"/>
  <c r="D38" i="2"/>
  <c r="H38"/>
  <c r="J38"/>
  <c r="L38"/>
  <c r="N38"/>
  <c r="C38"/>
  <c r="R37" i="1"/>
  <c r="N37"/>
  <c r="E38" i="3"/>
  <c r="L38"/>
  <c r="P38"/>
  <c r="R38"/>
  <c r="C38"/>
  <c r="D39" i="2"/>
  <c r="H39"/>
  <c r="J39"/>
  <c r="L39"/>
  <c r="N39"/>
  <c r="C39"/>
  <c r="R38" i="1"/>
  <c r="N38"/>
  <c r="E39" i="3"/>
  <c r="L39"/>
  <c r="P39"/>
  <c r="R39"/>
  <c r="C39"/>
  <c r="D40" i="2"/>
  <c r="H40"/>
  <c r="J40"/>
  <c r="L40"/>
  <c r="N40"/>
  <c r="C40"/>
  <c r="R39" i="1"/>
  <c r="N39"/>
  <c r="E40" i="3"/>
  <c r="L40"/>
  <c r="P40"/>
  <c r="R40"/>
  <c r="C40"/>
  <c r="D41" i="2"/>
  <c r="H41"/>
  <c r="J41"/>
  <c r="L41"/>
  <c r="N41"/>
  <c r="C41"/>
  <c r="R40" i="1"/>
  <c r="N40"/>
  <c r="E41" i="3"/>
  <c r="L41"/>
  <c r="P41"/>
  <c r="R41"/>
  <c r="C41"/>
  <c r="D42" i="2"/>
  <c r="H42"/>
  <c r="J42"/>
  <c r="L42"/>
  <c r="N42"/>
  <c r="C42"/>
  <c r="R41" i="1"/>
  <c r="N41"/>
  <c r="E42" i="3"/>
  <c r="L42"/>
  <c r="P42"/>
  <c r="R42"/>
  <c r="C42"/>
  <c r="D43" i="2"/>
  <c r="H43"/>
  <c r="J43"/>
  <c r="L43"/>
  <c r="N43"/>
  <c r="C43"/>
  <c r="R42" i="1"/>
  <c r="N42"/>
  <c r="E43" i="3"/>
  <c r="L43"/>
  <c r="P43"/>
  <c r="R43"/>
  <c r="C43"/>
  <c r="D44" i="2"/>
  <c r="H44"/>
  <c r="J44"/>
  <c r="L44"/>
  <c r="N44"/>
  <c r="C44"/>
  <c r="R43" i="1"/>
  <c r="N43"/>
  <c r="E44" i="3"/>
  <c r="L44"/>
  <c r="P44"/>
  <c r="R44"/>
  <c r="C44"/>
  <c r="D45" i="2"/>
  <c r="H45"/>
  <c r="J45"/>
  <c r="L45"/>
  <c r="N45"/>
  <c r="C45"/>
  <c r="R44" i="1"/>
  <c r="N44"/>
  <c r="E45" i="3"/>
  <c r="L45"/>
  <c r="P45"/>
  <c r="R45"/>
  <c r="C45"/>
  <c r="D46" i="2"/>
  <c r="H46"/>
  <c r="J46"/>
  <c r="L46"/>
  <c r="N46"/>
  <c r="C46"/>
  <c r="R45" i="1"/>
  <c r="N45"/>
  <c r="E46" i="3"/>
  <c r="L46"/>
  <c r="P46"/>
  <c r="R46"/>
  <c r="C46"/>
  <c r="D47" i="2"/>
  <c r="H47"/>
  <c r="J47"/>
  <c r="L47"/>
  <c r="N47"/>
  <c r="C47"/>
  <c r="R46" i="1"/>
  <c r="N46"/>
  <c r="N47"/>
  <c r="O13" i="4"/>
  <c r="N13"/>
  <c r="H50" i="2"/>
  <c r="J50"/>
  <c r="L50"/>
  <c r="N50"/>
  <c r="C50"/>
  <c r="R50" i="1"/>
  <c r="N50"/>
  <c r="H51" i="2"/>
  <c r="J51"/>
  <c r="L51"/>
  <c r="N51"/>
  <c r="C51"/>
  <c r="R51" i="1"/>
  <c r="N51"/>
  <c r="H52" i="2"/>
  <c r="J52"/>
  <c r="L52"/>
  <c r="N52"/>
  <c r="C52"/>
  <c r="R52" i="1"/>
  <c r="N52"/>
  <c r="H53" i="2"/>
  <c r="J53"/>
  <c r="L53"/>
  <c r="N53"/>
  <c r="C53"/>
  <c r="R53" i="1"/>
  <c r="N53"/>
  <c r="H54" i="2"/>
  <c r="J54"/>
  <c r="L54"/>
  <c r="N54"/>
  <c r="C54"/>
  <c r="R54" i="1"/>
  <c r="N54"/>
  <c r="R55"/>
  <c r="N55"/>
  <c r="R56"/>
  <c r="N56"/>
  <c r="R57"/>
  <c r="N57"/>
  <c r="H58" i="2"/>
  <c r="J58"/>
  <c r="L58"/>
  <c r="N58"/>
  <c r="C58"/>
  <c r="R58" i="1"/>
  <c r="N58"/>
  <c r="H59" i="2"/>
  <c r="J59"/>
  <c r="L59"/>
  <c r="N59"/>
  <c r="C59"/>
  <c r="R59" i="1"/>
  <c r="N59"/>
  <c r="H60" i="2"/>
  <c r="J60"/>
  <c r="L60"/>
  <c r="N60"/>
  <c r="C60"/>
  <c r="R60" i="1"/>
  <c r="N60"/>
  <c r="H61" i="2"/>
  <c r="J61"/>
  <c r="L61"/>
  <c r="N61"/>
  <c r="C61"/>
  <c r="R61" i="1"/>
  <c r="N61"/>
  <c r="H62" i="2"/>
  <c r="J62"/>
  <c r="L62"/>
  <c r="N62"/>
  <c r="C62"/>
  <c r="R62" i="1"/>
  <c r="N62"/>
  <c r="H63" i="2"/>
  <c r="J63"/>
  <c r="L63"/>
  <c r="N63"/>
  <c r="C63"/>
  <c r="R63" i="1"/>
  <c r="N63"/>
  <c r="H64" i="2"/>
  <c r="J64"/>
  <c r="L64"/>
  <c r="N64"/>
  <c r="C64"/>
  <c r="R64" i="1"/>
  <c r="N64"/>
  <c r="H65" i="2"/>
  <c r="J65"/>
  <c r="L65"/>
  <c r="N65"/>
  <c r="C65"/>
  <c r="R65" i="1"/>
  <c r="N65"/>
  <c r="H66" i="2"/>
  <c r="J66"/>
  <c r="L66"/>
  <c r="N66"/>
  <c r="C66"/>
  <c r="R66" i="1"/>
  <c r="N66"/>
  <c r="H67" i="2"/>
  <c r="J67"/>
  <c r="L67"/>
  <c r="N67"/>
  <c r="C67"/>
  <c r="R67" i="1"/>
  <c r="N67"/>
  <c r="H68" i="2"/>
  <c r="J68"/>
  <c r="L68"/>
  <c r="N68"/>
  <c r="C68"/>
  <c r="R68" i="1"/>
  <c r="N68"/>
  <c r="H69" i="2"/>
  <c r="J69"/>
  <c r="L69"/>
  <c r="N69"/>
  <c r="C69"/>
  <c r="R69" i="1"/>
  <c r="N69"/>
  <c r="H70" i="2"/>
  <c r="J70"/>
  <c r="L70"/>
  <c r="N70"/>
  <c r="C70"/>
  <c r="R70" i="1"/>
  <c r="N70"/>
  <c r="H71" i="2"/>
  <c r="J71"/>
  <c r="L71"/>
  <c r="N71"/>
  <c r="C71"/>
  <c r="R71" i="1"/>
  <c r="N71"/>
  <c r="N72"/>
  <c r="O14" i="4"/>
  <c r="N14"/>
  <c r="N15"/>
  <c r="O15"/>
  <c r="G58" i="3"/>
  <c r="I58"/>
  <c r="K58"/>
  <c r="M58"/>
  <c r="O58"/>
  <c r="Q58"/>
  <c r="S58"/>
  <c r="U58"/>
  <c r="W58"/>
  <c r="Y58"/>
  <c r="AA58"/>
  <c r="AC58"/>
  <c r="G59"/>
  <c r="I59"/>
  <c r="K59"/>
  <c r="M59"/>
  <c r="O59"/>
  <c r="Q59"/>
  <c r="S59"/>
  <c r="U59"/>
  <c r="W59"/>
  <c r="Y59"/>
  <c r="AA59"/>
  <c r="AC59"/>
  <c r="E58"/>
  <c r="E59"/>
  <c r="C58"/>
  <c r="C59"/>
  <c r="D26" i="2"/>
  <c r="E26"/>
  <c r="F26"/>
  <c r="G26"/>
  <c r="H26"/>
  <c r="I26"/>
  <c r="J26"/>
  <c r="K26"/>
  <c r="L26"/>
  <c r="M26"/>
  <c r="N26"/>
  <c r="O26"/>
  <c r="P26"/>
  <c r="Q26"/>
  <c r="R26"/>
  <c r="U26"/>
  <c r="V26"/>
  <c r="E48"/>
  <c r="F48"/>
  <c r="G48"/>
  <c r="H48"/>
  <c r="I48"/>
  <c r="J48"/>
  <c r="K48"/>
  <c r="L48"/>
  <c r="M48"/>
  <c r="N48"/>
  <c r="O48"/>
  <c r="P48"/>
  <c r="Q48"/>
  <c r="R48"/>
  <c r="U48"/>
  <c r="V48"/>
  <c r="E18" i="3"/>
  <c r="F18"/>
  <c r="G18"/>
  <c r="H18"/>
  <c r="I18"/>
  <c r="J18"/>
  <c r="K18"/>
  <c r="L18"/>
  <c r="M18"/>
  <c r="N18"/>
  <c r="O18"/>
  <c r="P18"/>
  <c r="Q18"/>
  <c r="R18"/>
  <c r="S18"/>
  <c r="E19"/>
  <c r="F19"/>
  <c r="G19"/>
  <c r="H19"/>
  <c r="I19"/>
  <c r="J19"/>
  <c r="K19"/>
  <c r="L19"/>
  <c r="M19"/>
  <c r="N19"/>
  <c r="O19"/>
  <c r="P19"/>
  <c r="Q19"/>
  <c r="R19"/>
  <c r="S19"/>
  <c r="E20"/>
  <c r="F20"/>
  <c r="G20"/>
  <c r="H20"/>
  <c r="I20"/>
  <c r="J20"/>
  <c r="K20"/>
  <c r="L20"/>
  <c r="M20"/>
  <c r="N20"/>
  <c r="O20"/>
  <c r="P20"/>
  <c r="Q20"/>
  <c r="R20"/>
  <c r="S20"/>
  <c r="E21"/>
  <c r="F21"/>
  <c r="G21"/>
  <c r="H21"/>
  <c r="I21"/>
  <c r="J21"/>
  <c r="K21"/>
  <c r="L21"/>
  <c r="M21"/>
  <c r="N21"/>
  <c r="O21"/>
  <c r="P21"/>
  <c r="Q21"/>
  <c r="R21"/>
  <c r="S21"/>
  <c r="E22"/>
  <c r="F22"/>
  <c r="G22"/>
  <c r="H22"/>
  <c r="I22"/>
  <c r="J22"/>
  <c r="K22"/>
  <c r="L22"/>
  <c r="M22"/>
  <c r="N22"/>
  <c r="O22"/>
  <c r="P22"/>
  <c r="Q22"/>
  <c r="R22"/>
  <c r="S22"/>
  <c r="E23"/>
  <c r="F23"/>
  <c r="G23"/>
  <c r="H23"/>
  <c r="I23"/>
  <c r="J23"/>
  <c r="K23"/>
  <c r="L23"/>
  <c r="M23"/>
  <c r="N23"/>
  <c r="O23"/>
  <c r="P23"/>
  <c r="Q23"/>
  <c r="R23"/>
  <c r="S23"/>
  <c r="D24"/>
  <c r="E16"/>
  <c r="E17"/>
  <c r="E24"/>
  <c r="F24"/>
  <c r="G24"/>
  <c r="H24"/>
  <c r="I24"/>
  <c r="J24"/>
  <c r="K24"/>
  <c r="L16"/>
  <c r="L17"/>
  <c r="L24"/>
  <c r="M24"/>
  <c r="N24"/>
  <c r="O24"/>
  <c r="P16"/>
  <c r="P17"/>
  <c r="P24"/>
  <c r="Q24"/>
  <c r="R16"/>
  <c r="R17"/>
  <c r="R24"/>
  <c r="S24"/>
  <c r="T24"/>
  <c r="U24"/>
  <c r="V24"/>
  <c r="W24"/>
  <c r="X24"/>
  <c r="Y24"/>
  <c r="Z24"/>
  <c r="AA24"/>
  <c r="AB24"/>
  <c r="AC24"/>
  <c r="C18"/>
  <c r="C19"/>
  <c r="C20"/>
  <c r="C21"/>
  <c r="C22"/>
  <c r="C23"/>
  <c r="C17"/>
  <c r="C16"/>
  <c r="C24"/>
  <c r="S51" i="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50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17"/>
  <c r="S18"/>
  <c r="S19"/>
  <c r="S20"/>
  <c r="S21"/>
  <c r="S22"/>
  <c r="S23"/>
  <c r="S16"/>
  <c r="C47" i="3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B49"/>
  <c r="E50"/>
  <c r="L50"/>
  <c r="N50"/>
  <c r="P50"/>
  <c r="R50"/>
  <c r="C50"/>
  <c r="E51"/>
  <c r="L51"/>
  <c r="N51"/>
  <c r="P51"/>
  <c r="R51"/>
  <c r="C51"/>
  <c r="E52"/>
  <c r="L52"/>
  <c r="N52"/>
  <c r="P52"/>
  <c r="R52"/>
  <c r="C52"/>
  <c r="E53"/>
  <c r="L53"/>
  <c r="N53"/>
  <c r="P53"/>
  <c r="R53"/>
  <c r="C53"/>
  <c r="E54"/>
  <c r="L54"/>
  <c r="N54"/>
  <c r="P54"/>
  <c r="R54"/>
  <c r="C54"/>
  <c r="E55"/>
  <c r="L55"/>
  <c r="N55"/>
  <c r="P55"/>
  <c r="R55"/>
  <c r="C55"/>
  <c r="E56"/>
  <c r="L56"/>
  <c r="N56"/>
  <c r="P56"/>
  <c r="R56"/>
  <c r="C56"/>
  <c r="E57"/>
  <c r="L57"/>
  <c r="N57"/>
  <c r="P57"/>
  <c r="R57"/>
  <c r="C57"/>
  <c r="E60"/>
  <c r="L60"/>
  <c r="N60"/>
  <c r="P60"/>
  <c r="R60"/>
  <c r="C60"/>
  <c r="E61"/>
  <c r="L61"/>
  <c r="N61"/>
  <c r="P61"/>
  <c r="R61"/>
  <c r="C61"/>
  <c r="E62"/>
  <c r="L62"/>
  <c r="N62"/>
  <c r="P62"/>
  <c r="R62"/>
  <c r="C62"/>
  <c r="E63"/>
  <c r="L63"/>
  <c r="N63"/>
  <c r="P63"/>
  <c r="R63"/>
  <c r="C63"/>
  <c r="E64"/>
  <c r="L64"/>
  <c r="N64"/>
  <c r="P64"/>
  <c r="R64"/>
  <c r="C64"/>
  <c r="E65"/>
  <c r="L65"/>
  <c r="N65"/>
  <c r="P65"/>
  <c r="R65"/>
  <c r="C65"/>
  <c r="E66"/>
  <c r="L66"/>
  <c r="N66"/>
  <c r="P66"/>
  <c r="R66"/>
  <c r="C66"/>
  <c r="E67"/>
  <c r="L67"/>
  <c r="N67"/>
  <c r="P67"/>
  <c r="R67"/>
  <c r="C67"/>
  <c r="E68"/>
  <c r="L68"/>
  <c r="N68"/>
  <c r="P68"/>
  <c r="R68"/>
  <c r="C68"/>
  <c r="E69"/>
  <c r="L69"/>
  <c r="N69"/>
  <c r="P69"/>
  <c r="R69"/>
  <c r="C69"/>
  <c r="E70"/>
  <c r="L70"/>
  <c r="N70"/>
  <c r="P70"/>
  <c r="R70"/>
  <c r="C70"/>
  <c r="E71"/>
  <c r="L71"/>
  <c r="N71"/>
  <c r="P71"/>
  <c r="R71"/>
  <c r="C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C26" i="2"/>
  <c r="C48"/>
  <c r="D48"/>
  <c r="D72"/>
  <c r="E72"/>
  <c r="F72"/>
  <c r="G72"/>
  <c r="H72"/>
  <c r="I72"/>
  <c r="J72"/>
  <c r="K72"/>
  <c r="L72"/>
  <c r="M72"/>
  <c r="N72"/>
  <c r="O72"/>
  <c r="P72"/>
  <c r="Q72"/>
  <c r="R72"/>
  <c r="U72"/>
  <c r="V72"/>
  <c r="C73"/>
  <c r="D73"/>
  <c r="E73"/>
  <c r="F73"/>
  <c r="G73"/>
  <c r="H73"/>
  <c r="I73"/>
  <c r="J73"/>
  <c r="K73"/>
  <c r="L73"/>
  <c r="M73"/>
  <c r="N73"/>
  <c r="O73"/>
  <c r="P73"/>
  <c r="Q73"/>
  <c r="R73"/>
  <c r="U73"/>
  <c r="V73"/>
  <c r="S47" i="1"/>
  <c r="S72"/>
  <c r="S73"/>
  <c r="O47"/>
  <c r="P47"/>
  <c r="Q47"/>
  <c r="R47"/>
  <c r="L47"/>
  <c r="K47"/>
  <c r="K24"/>
  <c r="L24"/>
  <c r="B51"/>
  <c r="H51"/>
  <c r="I51"/>
  <c r="L72"/>
  <c r="K72"/>
  <c r="R72"/>
  <c r="H52"/>
  <c r="I52"/>
  <c r="H55"/>
  <c r="I55"/>
  <c r="H56"/>
  <c r="I56"/>
  <c r="H57"/>
  <c r="I57"/>
  <c r="H58"/>
  <c r="E60"/>
  <c r="H60"/>
  <c r="H62"/>
  <c r="H63"/>
  <c r="I63"/>
  <c r="H66"/>
  <c r="H67"/>
  <c r="I67"/>
  <c r="H68"/>
  <c r="I68"/>
  <c r="H69"/>
  <c r="I69"/>
  <c r="H70"/>
  <c r="I70"/>
  <c r="H71"/>
  <c r="I71"/>
  <c r="B50"/>
  <c r="B52"/>
  <c r="B55"/>
  <c r="B56"/>
  <c r="B57"/>
  <c r="B58"/>
  <c r="B60"/>
  <c r="B62"/>
  <c r="B63"/>
  <c r="B66"/>
  <c r="B67"/>
  <c r="B68"/>
  <c r="B69"/>
  <c r="B70"/>
  <c r="B71"/>
  <c r="H27"/>
  <c r="H28"/>
  <c r="I28"/>
  <c r="H16"/>
  <c r="I16"/>
  <c r="P24"/>
  <c r="H17"/>
  <c r="I17"/>
  <c r="H18"/>
  <c r="A49"/>
  <c r="B16"/>
  <c r="B17"/>
  <c r="B18"/>
  <c r="O24"/>
  <c r="R24"/>
  <c r="Q24"/>
  <c r="O72"/>
  <c r="P72"/>
  <c r="Q72"/>
  <c r="N73"/>
  <c r="K73"/>
  <c r="M73"/>
  <c r="J73"/>
  <c r="R73"/>
  <c r="L73"/>
  <c r="P73"/>
  <c r="Q73"/>
  <c r="O73"/>
</calcChain>
</file>

<file path=xl/sharedStrings.xml><?xml version="1.0" encoding="utf-8"?>
<sst xmlns="http://schemas.openxmlformats.org/spreadsheetml/2006/main" count="431" uniqueCount="133">
  <si>
    <t>Таблица 1</t>
  </si>
  <si>
    <t>№ п/п</t>
  </si>
  <si>
    <t>Адрес МКД</t>
  </si>
  <si>
    <t>Год</t>
  </si>
  <si>
    <t>Площадь помещений МКД:</t>
  </si>
  <si>
    <t>кв.м</t>
  </si>
  <si>
    <t>чел.</t>
  </si>
  <si>
    <t>руб.</t>
  </si>
  <si>
    <t>руб./кв.м</t>
  </si>
  <si>
    <t xml:space="preserve">/     </t>
  </si>
  <si>
    <t>Стоимость капитального ремонта</t>
  </si>
  <si>
    <t>в том числе:</t>
  </si>
  <si>
    <t>Способ формирования фонда капитального ремонта</t>
  </si>
  <si>
    <t>ро</t>
  </si>
  <si>
    <t>постановлением администрации Ипатовского городского округа Ставропольского края</t>
  </si>
  <si>
    <t>Ипатовский городской округ Ставропольского края</t>
  </si>
  <si>
    <t xml:space="preserve">Итого по Ипатовскому городскому округу Ставропольского края </t>
  </si>
  <si>
    <t>2020 год</t>
  </si>
  <si>
    <t>2021год</t>
  </si>
  <si>
    <t>2022 год</t>
  </si>
  <si>
    <t>п.Большевик, ул. Ленина, д. 12/1</t>
  </si>
  <si>
    <t>п.Большевик, ул. Ленина, д. 14</t>
  </si>
  <si>
    <t>п.Большевик, ул. Ленина, д. 14/1</t>
  </si>
  <si>
    <t>п.Большевик, ул. Ленина, д. 5</t>
  </si>
  <si>
    <t>п.Большевик, ул.Ленина,д. 7</t>
  </si>
  <si>
    <t>п.Большевик, ул. Советская, д. 13</t>
  </si>
  <si>
    <t>п.Большевик, ул. Советская, д. 15</t>
  </si>
  <si>
    <t>п.Большевик, ул. Советская, д. 17</t>
  </si>
  <si>
    <t>г.Ипатово, ул.Гагарина, д.33</t>
  </si>
  <si>
    <t>г.Ипатово, ул.Гагарина, д.64</t>
  </si>
  <si>
    <t>г.Ипатово, ул.Гагарина, д.68</t>
  </si>
  <si>
    <t>г.Ипатово, ул.Гагарина, д.70</t>
  </si>
  <si>
    <t>г.Ипатово, ул.Заречная, д.27</t>
  </si>
  <si>
    <t xml:space="preserve">Итого по 2020 году </t>
  </si>
  <si>
    <t>Итого по 2021 году</t>
  </si>
  <si>
    <t>г.Ипатово, ул.Ленинградская, д.45</t>
  </si>
  <si>
    <t>г.Ипатово, ул.Ленинградская, д.61</t>
  </si>
  <si>
    <t>г.Ипатово, ул.Ленинградская, д.7</t>
  </si>
  <si>
    <t>г.Ипатово, ул.Ленинградская, д.9</t>
  </si>
  <si>
    <t>г.Ипатово, ул.Орджоникидзе, д.62</t>
  </si>
  <si>
    <t>г.Ипатово, ул.Первомайская, д.48</t>
  </si>
  <si>
    <t>г.Ипатово, ул.Первомайская, д.52</t>
  </si>
  <si>
    <t>г.Ипатово, ул.Свердлова, д.35</t>
  </si>
  <si>
    <t>г.Ипатово, ул.Свердлова, д.45</t>
  </si>
  <si>
    <t>г.Ипатово, ул.Циолковского, д.11</t>
  </si>
  <si>
    <t>г.Ипатово, ул.Циолковского, д.14</t>
  </si>
  <si>
    <t>г.Ипатово, ул.Циолковского, д.3</t>
  </si>
  <si>
    <t>г.Ипатово, ул.Циолковского, д.6</t>
  </si>
  <si>
    <t>г.Ипатово, ул.Циолковского, д.8</t>
  </si>
  <si>
    <t>г.Ипатово, ул.Циолковского, д.9</t>
  </si>
  <si>
    <t>Итого по 2022 году</t>
  </si>
  <si>
    <t>с.Кевсала, ул.Газовый Городок, д.2</t>
  </si>
  <si>
    <t>п.Красочный, ул.Квартальная, д.2</t>
  </si>
  <si>
    <t>п.Красочный, ул.Квартальная, д.3</t>
  </si>
  <si>
    <t>п.Красочный, ул.Квартальная, д.4</t>
  </si>
  <si>
    <t>с.Лиман, ул.Ленина, д.68</t>
  </si>
  <si>
    <t>с.Тахта, ул.Ленина, д.105/3</t>
  </si>
  <si>
    <t>кирпичные</t>
  </si>
  <si>
    <t>с.Бурукшун, ул.Советская,7</t>
  </si>
  <si>
    <t>с.Бурукшун, ул. Советская, д. 13</t>
  </si>
  <si>
    <t xml:space="preserve"> </t>
  </si>
  <si>
    <t>Итого по Ипатовскому городскому округу</t>
  </si>
  <si>
    <t>Итого по 2022 году. Ипатовский городской округ Ставропольского края</t>
  </si>
  <si>
    <t xml:space="preserve">2022 год </t>
  </si>
  <si>
    <t>Итого по 2021 году. Ипатовский городской округ Ставропольского края</t>
  </si>
  <si>
    <t>г.Ипатово, ул.Ленинградскаяая, д.9</t>
  </si>
  <si>
    <t>г.Ипатово, ул.Ленинградскаяая, д.7</t>
  </si>
  <si>
    <t>2021 год</t>
  </si>
  <si>
    <t>Итого по 2020 году. Ипатовский городской округ Ставропольского края</t>
  </si>
  <si>
    <t>кв.м.</t>
  </si>
  <si>
    <t>ед.</t>
  </si>
  <si>
    <t>другие виды</t>
  </si>
  <si>
    <t>установка коллективных (общедомовых) ПУ и УУ</t>
  </si>
  <si>
    <t>переустройство невентилируемой крыши на вентилируемую крышу, устройство выходов на кровлю</t>
  </si>
  <si>
    <t>утепление фасада</t>
  </si>
  <si>
    <t>ремонт фундамента</t>
  </si>
  <si>
    <t>ремонт фасада</t>
  </si>
  <si>
    <t>ремонт подвальных помещений</t>
  </si>
  <si>
    <t>ремонт крыши</t>
  </si>
  <si>
    <t>ремонт или замена лифтового оборудования</t>
  </si>
  <si>
    <t>виды, установленные нормативным правовым актом субъекта Российской Федерации</t>
  </si>
  <si>
    <t>виды, установленные частью 1 статьи 166 Жилищного Кодекса Российской Федерации</t>
  </si>
  <si>
    <t>ремонт внутридомовых инженерных систем</t>
  </si>
  <si>
    <t>Стоимость капитального ремонта ВСЕГО</t>
  </si>
  <si>
    <t>№ п/п по МО</t>
  </si>
  <si>
    <t>Таблица 2.1</t>
  </si>
  <si>
    <t>/                                                                                                                          /</t>
  </si>
  <si>
    <t>Итого по Ипатовском городскому округу Ставропольского края</t>
  </si>
  <si>
    <t xml:space="preserve">Итого: по 2022 году </t>
  </si>
  <si>
    <t xml:space="preserve"> Ипатовский городской округ Ставропольского края</t>
  </si>
  <si>
    <t>Итого по 2020 году</t>
  </si>
  <si>
    <t>п.м.</t>
  </si>
  <si>
    <t>ПУ электроснабжен ия</t>
  </si>
  <si>
    <t>ПУ теплоснабжения</t>
  </si>
  <si>
    <t>ПУ газоснабжения</t>
  </si>
  <si>
    <t>ПУ холод.водоснаб.</t>
  </si>
  <si>
    <t>ПУ горяч.водоснаб.</t>
  </si>
  <si>
    <t>водоподогреватель</t>
  </si>
  <si>
    <t>инженерные сети</t>
  </si>
  <si>
    <t>электроснабжение</t>
  </si>
  <si>
    <t>теплоснабжение</t>
  </si>
  <si>
    <t>газоснабжение</t>
  </si>
  <si>
    <t xml:space="preserve"> холодного водоснабжения</t>
  </si>
  <si>
    <t>горячего водоснабжения</t>
  </si>
  <si>
    <t>водоотведение</t>
  </si>
  <si>
    <t>№ по п.п.</t>
  </si>
  <si>
    <t>Таблица 2.2</t>
  </si>
  <si>
    <t>Реестр многоквартирных домов по видам ремонта внутридомовых инженерных систем и установки коллективных (общедомовых) приборов учета и узлов управления</t>
  </si>
  <si>
    <t>/                                                                                                   /</t>
  </si>
  <si>
    <t>Итого по  Ипатовскому городскому округу Ставропольского края</t>
  </si>
  <si>
    <t>всего:</t>
  </si>
  <si>
    <t>IV квартал</t>
  </si>
  <si>
    <t>III квартал</t>
  </si>
  <si>
    <t>II квартал</t>
  </si>
  <si>
    <t>I квартал</t>
  </si>
  <si>
    <t>Количество МКД</t>
  </si>
  <si>
    <t xml:space="preserve">Количество жителей, зарегистрированных в МКД на дату утверждения краткосрочного плана </t>
  </si>
  <si>
    <t xml:space="preserve">Общая площадь МКД,всего </t>
  </si>
  <si>
    <t>Наименование муниципального образования</t>
  </si>
  <si>
    <t>№n/n</t>
  </si>
  <si>
    <t>Таблица 3</t>
  </si>
  <si>
    <t>Планируемые показатели выполнения работ по капитальному ремонту многоквартирных домов</t>
  </si>
  <si>
    <t>с.Бурукшун, ул.Советская, д. 7</t>
  </si>
  <si>
    <t>п.Советское Руно, ул. Квартальная, д. 16</t>
  </si>
  <si>
    <t>п.Советское Руно, ул.Квартальная, д. 16</t>
  </si>
  <si>
    <t>замена плоской крыши на скатную без цели жилого использования (чердак)</t>
  </si>
  <si>
    <t>Реестр многоквартирных домов, которые подлежат капитальному ремонту по видам ремонта</t>
  </si>
  <si>
    <t xml:space="preserve">Муниципальный краткосрочный (сроком на три года) план реализации региональной программы капитального ремонта в отношении общего имущества в                                                                                                                                                                                                       многоквартирных домах, расположенных на территории Ипатовского городского округа Ставропольского края, на 2020-2022 годы» </t>
  </si>
  <si>
    <t>Утвержден</t>
  </si>
  <si>
    <t xml:space="preserve">от 24 апреля 2019 г. № 710          </t>
  </si>
  <si>
    <t xml:space="preserve">от 24 апреля 2019 г. № 710                               </t>
  </si>
  <si>
    <t xml:space="preserve">от 24 апреля 2019 г. № 710     </t>
  </si>
  <si>
    <t xml:space="preserve">от  24 апреля 2019 г. № 710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</si>
</sst>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8.5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4.5"/>
      <color rgb="FF000000"/>
      <name val="Times New Roman"/>
      <family val="1"/>
      <charset val="204"/>
    </font>
    <font>
      <b/>
      <sz val="4.5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3" fillId="0" borderId="0"/>
    <xf numFmtId="0" fontId="17" fillId="0" borderId="0"/>
  </cellStyleXfs>
  <cellXfs count="257">
    <xf numFmtId="0" fontId="0" fillId="0" borderId="0" xfId="0"/>
    <xf numFmtId="0" fontId="0" fillId="0" borderId="0" xfId="0" applyAlignment="1">
      <alignment horizontal="right" vertical="center" indent="15"/>
    </xf>
    <xf numFmtId="0" fontId="4" fillId="0" borderId="0" xfId="0" applyFont="1" applyAlignment="1">
      <alignment horizontal="left" vertical="center" indent="15"/>
    </xf>
    <xf numFmtId="0" fontId="2" fillId="0" borderId="0" xfId="0" applyFont="1" applyAlignment="1">
      <alignment vertical="center" wrapText="1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4" xfId="0" applyFont="1" applyBorder="1" applyAlignment="1"/>
    <xf numFmtId="0" fontId="11" fillId="0" borderId="4" xfId="0" applyFont="1" applyBorder="1" applyAlignment="1"/>
    <xf numFmtId="0" fontId="6" fillId="2" borderId="3" xfId="0" applyFont="1" applyFill="1" applyBorder="1" applyAlignment="1">
      <alignment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14" fillId="0" borderId="14" xfId="1" applyFont="1" applyBorder="1"/>
    <xf numFmtId="0" fontId="14" fillId="0" borderId="14" xfId="1" applyFont="1" applyBorder="1" applyAlignment="1">
      <alignment wrapText="1"/>
    </xf>
    <xf numFmtId="3" fontId="14" fillId="0" borderId="14" xfId="1" applyNumberFormat="1" applyFont="1" applyBorder="1" applyAlignment="1">
      <alignment horizontal="right"/>
    </xf>
    <xf numFmtId="4" fontId="14" fillId="0" borderId="14" xfId="1" applyNumberFormat="1" applyFont="1" applyBorder="1" applyAlignment="1">
      <alignment horizontal="right"/>
    </xf>
    <xf numFmtId="0" fontId="14" fillId="3" borderId="14" xfId="1" applyFont="1" applyFill="1" applyBorder="1"/>
    <xf numFmtId="1" fontId="16" fillId="4" borderId="14" xfId="2" applyNumberFormat="1" applyFont="1" applyFill="1" applyBorder="1" applyAlignment="1">
      <alignment horizontal="left" vertical="center"/>
    </xf>
    <xf numFmtId="0" fontId="14" fillId="5" borderId="14" xfId="1" applyFont="1" applyFill="1" applyBorder="1"/>
    <xf numFmtId="1" fontId="15" fillId="5" borderId="14" xfId="3" applyNumberFormat="1" applyFont="1" applyFill="1" applyBorder="1" applyAlignment="1">
      <alignment horizontal="center" vertical="center" wrapText="1"/>
    </xf>
    <xf numFmtId="3" fontId="15" fillId="5" borderId="14" xfId="3" applyNumberFormat="1" applyFont="1" applyFill="1" applyBorder="1" applyAlignment="1">
      <alignment horizontal="right" vertical="center"/>
    </xf>
    <xf numFmtId="4" fontId="15" fillId="5" borderId="14" xfId="3" applyNumberFormat="1" applyFont="1" applyFill="1" applyBorder="1" applyAlignment="1">
      <alignment horizontal="right" vertical="center"/>
    </xf>
    <xf numFmtId="0" fontId="14" fillId="5" borderId="14" xfId="1" applyFont="1" applyFill="1" applyBorder="1" applyAlignment="1">
      <alignment wrapText="1"/>
    </xf>
    <xf numFmtId="14" fontId="14" fillId="0" borderId="14" xfId="1" applyNumberFormat="1" applyFont="1" applyBorder="1"/>
    <xf numFmtId="0" fontId="18" fillId="0" borderId="14" xfId="1" applyFont="1" applyBorder="1" applyAlignment="1">
      <alignment horizontal="center"/>
    </xf>
    <xf numFmtId="1" fontId="19" fillId="5" borderId="14" xfId="3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4" fontId="7" fillId="2" borderId="10" xfId="0" applyNumberFormat="1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1" fontId="16" fillId="5" borderId="14" xfId="3" applyNumberFormat="1" applyFont="1" applyFill="1" applyBorder="1" applyAlignment="1">
      <alignment horizontal="center" vertical="center"/>
    </xf>
    <xf numFmtId="3" fontId="14" fillId="0" borderId="19" xfId="1" applyNumberFormat="1" applyFont="1" applyBorder="1" applyAlignment="1">
      <alignment horizontal="right"/>
    </xf>
    <xf numFmtId="4" fontId="14" fillId="0" borderId="19" xfId="1" applyNumberFormat="1" applyFont="1" applyBorder="1" applyAlignment="1">
      <alignment horizontal="right"/>
    </xf>
    <xf numFmtId="3" fontId="7" fillId="2" borderId="3" xfId="0" applyNumberFormat="1" applyFont="1" applyFill="1" applyBorder="1" applyAlignment="1">
      <alignment horizontal="center" vertical="center" wrapText="1"/>
    </xf>
    <xf numFmtId="4" fontId="14" fillId="0" borderId="14" xfId="1" applyNumberFormat="1" applyFont="1" applyFill="1" applyBorder="1" applyAlignment="1">
      <alignment horizontal="right"/>
    </xf>
    <xf numFmtId="4" fontId="14" fillId="0" borderId="14" xfId="1" applyNumberFormat="1" applyFont="1" applyBorder="1" applyAlignment="1">
      <alignment horizontal="right" vertical="center"/>
    </xf>
    <xf numFmtId="0" fontId="22" fillId="0" borderId="14" xfId="0" applyFont="1" applyFill="1" applyBorder="1" applyAlignment="1">
      <alignment horizontal="center" wrapText="1"/>
    </xf>
    <xf numFmtId="0" fontId="23" fillId="0" borderId="14" xfId="0" applyFont="1" applyFill="1" applyBorder="1" applyAlignment="1">
      <alignment horizontal="center" wrapText="1"/>
    </xf>
    <xf numFmtId="0" fontId="22" fillId="0" borderId="14" xfId="0" applyFont="1" applyFill="1" applyBorder="1" applyAlignment="1">
      <alignment horizontal="left" wrapText="1"/>
    </xf>
    <xf numFmtId="0" fontId="24" fillId="0" borderId="14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wrapText="1"/>
    </xf>
    <xf numFmtId="4" fontId="22" fillId="0" borderId="14" xfId="0" applyNumberFormat="1" applyFont="1" applyFill="1" applyBorder="1" applyAlignment="1">
      <alignment horizontal="center" vertical="center" wrapText="1"/>
    </xf>
    <xf numFmtId="14" fontId="22" fillId="0" borderId="3" xfId="0" applyNumberFormat="1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4" fontId="23" fillId="2" borderId="3" xfId="0" applyNumberFormat="1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4" fontId="25" fillId="2" borderId="3" xfId="0" applyNumberFormat="1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left" wrapText="1"/>
    </xf>
    <xf numFmtId="2" fontId="23" fillId="2" borderId="3" xfId="0" applyNumberFormat="1" applyFont="1" applyFill="1" applyBorder="1" applyAlignment="1">
      <alignment horizontal="center" vertical="center" wrapText="1"/>
    </xf>
    <xf numFmtId="3" fontId="23" fillId="2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0" fillId="0" borderId="0" xfId="0" applyBorder="1"/>
    <xf numFmtId="4" fontId="8" fillId="0" borderId="0" xfId="0" applyNumberFormat="1" applyFont="1" applyBorder="1" applyAlignment="1">
      <alignment horizontal="right" vertical="center" wrapText="1"/>
    </xf>
    <xf numFmtId="4" fontId="9" fillId="0" borderId="22" xfId="0" applyNumberFormat="1" applyFont="1" applyBorder="1" applyAlignment="1">
      <alignment horizontal="right" vertical="center" wrapText="1"/>
    </xf>
    <xf numFmtId="4" fontId="9" fillId="0" borderId="14" xfId="0" applyNumberFormat="1" applyFont="1" applyBorder="1" applyAlignment="1">
      <alignment horizontal="right" vertical="center" wrapText="1"/>
    </xf>
    <xf numFmtId="4" fontId="8" fillId="0" borderId="14" xfId="0" applyNumberFormat="1" applyFont="1" applyBorder="1" applyAlignment="1">
      <alignment horizontal="right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right" vertical="center" wrapText="1"/>
    </xf>
    <xf numFmtId="0" fontId="8" fillId="0" borderId="14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4" fontId="11" fillId="0" borderId="14" xfId="0" applyNumberFormat="1" applyFont="1" applyFill="1" applyBorder="1" applyAlignment="1">
      <alignment vertical="center"/>
    </xf>
    <xf numFmtId="4" fontId="8" fillId="0" borderId="14" xfId="0" applyNumberFormat="1" applyFont="1" applyFill="1" applyBorder="1" applyAlignment="1">
      <alignment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26" fillId="0" borderId="14" xfId="0" applyNumberFormat="1" applyFont="1" applyFill="1" applyBorder="1"/>
    <xf numFmtId="0" fontId="8" fillId="0" borderId="14" xfId="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right" vertical="center" wrapText="1"/>
    </xf>
    <xf numFmtId="4" fontId="8" fillId="0" borderId="23" xfId="0" applyNumberFormat="1" applyFont="1" applyBorder="1" applyAlignment="1">
      <alignment vertical="center" wrapText="1"/>
    </xf>
    <xf numFmtId="4" fontId="9" fillId="0" borderId="14" xfId="0" applyNumberFormat="1" applyFont="1" applyBorder="1" applyAlignment="1">
      <alignment vertical="center" wrapText="1"/>
    </xf>
    <xf numFmtId="4" fontId="3" fillId="0" borderId="14" xfId="0" applyNumberFormat="1" applyFont="1" applyBorder="1" applyAlignment="1">
      <alignment vertical="center" wrapText="1"/>
    </xf>
    <xf numFmtId="4" fontId="8" fillId="0" borderId="14" xfId="0" applyNumberFormat="1" applyFont="1" applyBorder="1" applyAlignment="1">
      <alignment vertical="center" wrapText="1"/>
    </xf>
    <xf numFmtId="4" fontId="8" fillId="0" borderId="24" xfId="0" applyNumberFormat="1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4" xfId="0" applyFont="1" applyBorder="1" applyAlignment="1">
      <alignment horizontal="justify" vertical="center" wrapText="1"/>
    </xf>
    <xf numFmtId="0" fontId="3" fillId="0" borderId="22" xfId="0" applyFont="1" applyBorder="1" applyAlignment="1">
      <alignment vertical="center" wrapText="1"/>
    </xf>
    <xf numFmtId="0" fontId="27" fillId="0" borderId="14" xfId="0" applyFont="1" applyBorder="1" applyAlignment="1">
      <alignment horizontal="center" vertical="center" wrapText="1"/>
    </xf>
    <xf numFmtId="0" fontId="30" fillId="0" borderId="0" xfId="0" applyFont="1" applyAlignment="1">
      <alignment horizontal="left" vertical="center" indent="15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3" fontId="23" fillId="6" borderId="14" xfId="0" applyNumberFormat="1" applyFont="1" applyFill="1" applyBorder="1" applyAlignment="1">
      <alignment vertical="center"/>
    </xf>
    <xf numFmtId="4" fontId="23" fillId="6" borderId="14" xfId="0" applyNumberFormat="1" applyFont="1" applyFill="1" applyBorder="1" applyAlignment="1">
      <alignment vertical="center"/>
    </xf>
    <xf numFmtId="165" fontId="23" fillId="6" borderId="14" xfId="0" applyNumberFormat="1" applyFont="1" applyFill="1" applyBorder="1" applyAlignment="1">
      <alignment vertical="center"/>
    </xf>
    <xf numFmtId="3" fontId="23" fillId="0" borderId="14" xfId="0" applyNumberFormat="1" applyFont="1" applyFill="1" applyBorder="1" applyAlignment="1">
      <alignment horizontal="right" vertical="center" wrapText="1"/>
    </xf>
    <xf numFmtId="4" fontId="23" fillId="0" borderId="14" xfId="0" applyNumberFormat="1" applyFont="1" applyFill="1" applyBorder="1" applyAlignment="1">
      <alignment horizontal="right" vertical="center" wrapText="1"/>
    </xf>
    <xf numFmtId="3" fontId="7" fillId="0" borderId="14" xfId="0" applyNumberFormat="1" applyFont="1" applyFill="1" applyBorder="1" applyAlignment="1">
      <alignment horizontal="right" vertical="center" wrapText="1"/>
    </xf>
    <xf numFmtId="4" fontId="22" fillId="0" borderId="14" xfId="0" applyNumberFormat="1" applyFont="1" applyFill="1" applyBorder="1" applyAlignment="1">
      <alignment horizontal="right" vertical="center" wrapText="1"/>
    </xf>
    <xf numFmtId="3" fontId="22" fillId="0" borderId="14" xfId="0" applyNumberFormat="1" applyFont="1" applyFill="1" applyBorder="1" applyAlignment="1">
      <alignment horizontal="right" vertical="center" wrapText="1"/>
    </xf>
    <xf numFmtId="0" fontId="22" fillId="0" borderId="14" xfId="0" applyFont="1" applyFill="1" applyBorder="1" applyAlignment="1">
      <alignment horizontal="right" vertical="center" wrapText="1"/>
    </xf>
    <xf numFmtId="0" fontId="22" fillId="0" borderId="14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4" xfId="0" applyFont="1" applyFill="1" applyBorder="1" applyAlignment="1">
      <alignment horizontal="right" vertical="center" wrapText="1"/>
    </xf>
    <xf numFmtId="4" fontId="7" fillId="0" borderId="14" xfId="0" applyNumberFormat="1" applyFont="1" applyFill="1" applyBorder="1" applyAlignment="1">
      <alignment horizontal="right" vertical="center" wrapText="1"/>
    </xf>
    <xf numFmtId="0" fontId="23" fillId="0" borderId="14" xfId="0" applyFont="1" applyFill="1" applyBorder="1" applyAlignment="1">
      <alignment horizontal="center" vertical="center" wrapText="1"/>
    </xf>
    <xf numFmtId="1" fontId="22" fillId="0" borderId="14" xfId="0" applyNumberFormat="1" applyFont="1" applyFill="1" applyBorder="1" applyAlignment="1">
      <alignment horizontal="right" vertical="center" wrapText="1"/>
    </xf>
    <xf numFmtId="2" fontId="22" fillId="0" borderId="14" xfId="0" applyNumberFormat="1" applyFont="1" applyFill="1" applyBorder="1" applyAlignment="1">
      <alignment horizontal="right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 indent="1"/>
    </xf>
    <xf numFmtId="4" fontId="22" fillId="0" borderId="14" xfId="0" applyNumberFormat="1" applyFont="1" applyBorder="1" applyAlignment="1">
      <alignment horizontal="right" vertical="center" wrapText="1"/>
    </xf>
    <xf numFmtId="0" fontId="9" fillId="0" borderId="14" xfId="0" applyFont="1" applyBorder="1" applyAlignment="1">
      <alignment vertical="center" wrapText="1"/>
    </xf>
    <xf numFmtId="0" fontId="23" fillId="0" borderId="14" xfId="0" applyFont="1" applyBorder="1" applyAlignment="1">
      <alignment horizontal="left" vertical="center" wrapText="1" indent="1"/>
    </xf>
    <xf numFmtId="4" fontId="23" fillId="0" borderId="14" xfId="0" applyNumberFormat="1" applyFont="1" applyBorder="1" applyAlignment="1">
      <alignment horizontal="right" vertical="center" wrapText="1"/>
    </xf>
    <xf numFmtId="0" fontId="23" fillId="0" borderId="14" xfId="0" applyFont="1" applyBorder="1" applyAlignment="1">
      <alignment vertical="center" wrapText="1"/>
    </xf>
    <xf numFmtId="2" fontId="14" fillId="0" borderId="14" xfId="0" applyNumberFormat="1" applyFont="1" applyFill="1" applyBorder="1"/>
    <xf numFmtId="0" fontId="14" fillId="0" borderId="14" xfId="0" applyFont="1" applyFill="1" applyBorder="1"/>
    <xf numFmtId="2" fontId="14" fillId="0" borderId="14" xfId="0" applyNumberFormat="1" applyFont="1" applyBorder="1"/>
    <xf numFmtId="0" fontId="22" fillId="0" borderId="14" xfId="0" applyFont="1" applyBorder="1" applyAlignment="1">
      <alignment horizontal="left" vertical="center" wrapText="1" indent="1"/>
    </xf>
    <xf numFmtId="0" fontId="14" fillId="0" borderId="14" xfId="0" applyFont="1" applyBorder="1"/>
    <xf numFmtId="0" fontId="7" fillId="0" borderId="14" xfId="0" applyFont="1" applyBorder="1" applyAlignment="1">
      <alignment horizontal="right" vertical="center" wrapText="1"/>
    </xf>
    <xf numFmtId="4" fontId="8" fillId="0" borderId="14" xfId="0" applyNumberFormat="1" applyFont="1" applyBorder="1" applyAlignment="1">
      <alignment horizontal="right" vertical="center" wrapText="1"/>
    </xf>
    <xf numFmtId="0" fontId="8" fillId="0" borderId="14" xfId="0" applyFont="1" applyBorder="1" applyAlignment="1">
      <alignment horizontal="right" vertical="center" wrapText="1"/>
    </xf>
    <xf numFmtId="0" fontId="9" fillId="0" borderId="14" xfId="0" applyFont="1" applyBorder="1" applyAlignment="1">
      <alignment horizontal="left" vertical="center" wrapText="1" indent="1"/>
    </xf>
    <xf numFmtId="0" fontId="3" fillId="0" borderId="14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35" fillId="0" borderId="0" xfId="0" applyFont="1"/>
    <xf numFmtId="4" fontId="36" fillId="7" borderId="14" xfId="0" applyNumberFormat="1" applyFont="1" applyFill="1" applyBorder="1" applyAlignment="1">
      <alignment wrapText="1"/>
    </xf>
    <xf numFmtId="0" fontId="0" fillId="7" borderId="14" xfId="0" applyFill="1" applyBorder="1"/>
    <xf numFmtId="4" fontId="35" fillId="0" borderId="14" xfId="0" applyNumberFormat="1" applyFont="1" applyBorder="1" applyAlignment="1">
      <alignment wrapText="1"/>
    </xf>
    <xf numFmtId="0" fontId="35" fillId="0" borderId="14" xfId="0" applyFont="1" applyBorder="1" applyAlignment="1">
      <alignment wrapText="1"/>
    </xf>
    <xf numFmtId="0" fontId="0" fillId="0" borderId="14" xfId="0" applyBorder="1"/>
    <xf numFmtId="0" fontId="35" fillId="0" borderId="14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35" fillId="7" borderId="14" xfId="0" applyFont="1" applyFill="1" applyBorder="1" applyAlignment="1">
      <alignment wrapText="1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right"/>
    </xf>
    <xf numFmtId="0" fontId="8" fillId="0" borderId="14" xfId="0" applyFont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1" fontId="7" fillId="2" borderId="3" xfId="0" applyNumberFormat="1" applyFont="1" applyFill="1" applyBorder="1" applyAlignment="1">
      <alignment horizontal="center" vertical="center" wrapText="1"/>
    </xf>
    <xf numFmtId="0" fontId="14" fillId="5" borderId="14" xfId="1" applyFont="1" applyFill="1" applyBorder="1" applyAlignment="1">
      <alignment vertical="center" wrapText="1"/>
    </xf>
    <xf numFmtId="0" fontId="22" fillId="0" borderId="14" xfId="0" applyFont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3" fontId="35" fillId="0" borderId="14" xfId="0" applyNumberFormat="1" applyFont="1" applyBorder="1" applyAlignment="1">
      <alignment wrapText="1"/>
    </xf>
    <xf numFmtId="0" fontId="36" fillId="7" borderId="14" xfId="0" applyNumberFormat="1" applyFont="1" applyFill="1" applyBorder="1" applyAlignment="1">
      <alignment wrapText="1"/>
    </xf>
    <xf numFmtId="0" fontId="27" fillId="0" borderId="14" xfId="0" applyFont="1" applyBorder="1" applyAlignment="1">
      <alignment horizontal="center" vertical="center" wrapText="1"/>
    </xf>
    <xf numFmtId="3" fontId="36" fillId="7" borderId="14" xfId="0" applyNumberFormat="1" applyFont="1" applyFill="1" applyBorder="1" applyAlignment="1">
      <alignment wrapText="1"/>
    </xf>
    <xf numFmtId="0" fontId="37" fillId="0" borderId="0" xfId="0" applyFont="1" applyAlignment="1">
      <alignment wrapText="1"/>
    </xf>
    <xf numFmtId="0" fontId="38" fillId="0" borderId="0" xfId="0" applyFont="1"/>
    <xf numFmtId="0" fontId="10" fillId="0" borderId="0" xfId="0" applyFont="1" applyAlignment="1">
      <alignment horizontal="right"/>
    </xf>
    <xf numFmtId="1" fontId="16" fillId="4" borderId="14" xfId="2" applyNumberFormat="1" applyFont="1" applyFill="1" applyBorder="1" applyAlignment="1">
      <alignment horizontal="left" vertical="center"/>
    </xf>
    <xf numFmtId="0" fontId="23" fillId="2" borderId="6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left" wrapText="1"/>
    </xf>
    <xf numFmtId="0" fontId="6" fillId="2" borderId="32" xfId="0" applyFont="1" applyFill="1" applyBorder="1" applyAlignment="1">
      <alignment horizontal="left" wrapText="1"/>
    </xf>
    <xf numFmtId="0" fontId="6" fillId="2" borderId="33" xfId="0" applyFont="1" applyFill="1" applyBorder="1" applyAlignment="1">
      <alignment horizontal="left" wrapText="1"/>
    </xf>
    <xf numFmtId="0" fontId="6" fillId="2" borderId="21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wrapText="1"/>
    </xf>
    <xf numFmtId="0" fontId="8" fillId="2" borderId="12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13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right" vertical="top" wrapText="1"/>
    </xf>
    <xf numFmtId="0" fontId="8" fillId="2" borderId="5" xfId="0" applyFont="1" applyFill="1" applyBorder="1" applyAlignment="1">
      <alignment horizontal="right" vertical="top" wrapText="1"/>
    </xf>
    <xf numFmtId="0" fontId="6" fillId="2" borderId="15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38" fillId="0" borderId="0" xfId="0" applyFont="1" applyAlignment="1">
      <alignment horizontal="left" wrapText="1"/>
    </xf>
    <xf numFmtId="0" fontId="8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textRotation="90" wrapText="1"/>
    </xf>
    <xf numFmtId="0" fontId="9" fillId="2" borderId="12" xfId="0" applyFont="1" applyFill="1" applyBorder="1" applyAlignment="1">
      <alignment horizontal="center" vertical="center" textRotation="90" wrapText="1"/>
    </xf>
    <xf numFmtId="0" fontId="9" fillId="2" borderId="5" xfId="0" applyFont="1" applyFill="1" applyBorder="1" applyAlignment="1">
      <alignment horizontal="center" vertical="center" textRotation="90" wrapText="1"/>
    </xf>
    <xf numFmtId="0" fontId="37" fillId="0" borderId="0" xfId="0" applyFont="1" applyAlignment="1">
      <alignment horizont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9" fillId="0" borderId="0" xfId="0" applyFont="1" applyAlignment="1">
      <alignment horizontal="center"/>
    </xf>
    <xf numFmtId="0" fontId="3" fillId="0" borderId="14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left" vertical="center" wrapText="1" indent="6"/>
    </xf>
    <xf numFmtId="0" fontId="2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9" fillId="0" borderId="22" xfId="0" applyFont="1" applyBorder="1" applyAlignment="1">
      <alignment horizontal="justify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32" fillId="0" borderId="14" xfId="0" applyFont="1" applyBorder="1" applyAlignment="1">
      <alignment vertical="center" wrapText="1"/>
    </xf>
    <xf numFmtId="0" fontId="31" fillId="0" borderId="14" xfId="0" applyFont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top"/>
    </xf>
    <xf numFmtId="0" fontId="26" fillId="0" borderId="0" xfId="0" applyFont="1" applyAlignment="1">
      <alignment horizontal="center" vertical="top"/>
    </xf>
    <xf numFmtId="0" fontId="26" fillId="0" borderId="27" xfId="0" applyFont="1" applyBorder="1" applyAlignment="1">
      <alignment horizontal="center" vertical="top"/>
    </xf>
    <xf numFmtId="0" fontId="23" fillId="6" borderId="14" xfId="0" applyFont="1" applyFill="1" applyBorder="1" applyAlignment="1">
      <alignment horizontal="center" vertical="center" wrapText="1"/>
    </xf>
    <xf numFmtId="0" fontId="23" fillId="0" borderId="30" xfId="0" applyFont="1" applyFill="1" applyBorder="1" applyAlignment="1">
      <alignment horizontal="justify" vertical="center" wrapText="1"/>
    </xf>
    <xf numFmtId="0" fontId="23" fillId="0" borderId="24" xfId="0" applyFont="1" applyFill="1" applyBorder="1" applyAlignment="1">
      <alignment horizontal="justify" vertical="center" wrapText="1"/>
    </xf>
    <xf numFmtId="0" fontId="23" fillId="0" borderId="30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horizontal="left" vertical="center" wrapText="1"/>
    </xf>
    <xf numFmtId="0" fontId="36" fillId="7" borderId="14" xfId="0" applyFont="1" applyFill="1" applyBorder="1" applyAlignment="1">
      <alignment horizontal="center" wrapText="1"/>
    </xf>
    <xf numFmtId="0" fontId="35" fillId="0" borderId="0" xfId="0" applyFont="1" applyAlignment="1">
      <alignment horizontal="right" wrapText="1"/>
    </xf>
    <xf numFmtId="0" fontId="35" fillId="7" borderId="14" xfId="0" applyFont="1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0" fillId="7" borderId="14" xfId="0" applyFill="1" applyBorder="1" applyAlignment="1">
      <alignment horizontal="center"/>
    </xf>
    <xf numFmtId="0" fontId="21" fillId="0" borderId="0" xfId="0" applyFont="1" applyAlignment="1">
      <alignment horizontal="center" wrapText="1"/>
    </xf>
    <xf numFmtId="0" fontId="39" fillId="0" borderId="0" xfId="0" applyFont="1"/>
  </cellXfs>
  <cellStyles count="4">
    <cellStyle name="Обычный" xfId="0" builtinId="0"/>
    <cellStyle name="Обычный 2" xfId="1"/>
    <cellStyle name="Обычный 2 2" xfId="3"/>
    <cellStyle name="Обычный 3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180976</xdr:colOff>
      <xdr:row>9</xdr:row>
      <xdr:rowOff>29508</xdr:rowOff>
    </xdr:from>
    <xdr:to>
      <xdr:col>6</xdr:col>
      <xdr:colOff>565773</xdr:colOff>
      <xdr:row>10</xdr:row>
      <xdr:rowOff>1042035</xdr:rowOff>
    </xdr:to>
    <xdr:grpSp>
      <xdr:nvGrpSpPr>
        <xdr:cNvPr id="164" name="Group 18662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GrpSpPr/>
      </xdr:nvGrpSpPr>
      <xdr:grpSpPr>
        <a:xfrm>
          <a:off x="5038726" y="2482196"/>
          <a:ext cx="384797" cy="1345902"/>
          <a:chOff x="1" y="-155375"/>
          <a:chExt cx="388347" cy="958639"/>
        </a:xfrm>
      </xdr:grpSpPr>
      <xdr:sp macro="" textlink="">
        <xdr:nvSpPr>
          <xdr:cNvPr id="165" name="Rectangle 686">
            <a:extLst>
              <a:ext uri="{FF2B5EF4-FFF2-40B4-BE49-F238E27FC236}">
                <a16:creationId xmlns="" xmlns:a16="http://schemas.microsoft.com/office/drawing/2014/main" id="{00000000-0008-0000-0000-0000A5000000}"/>
              </a:ext>
            </a:extLst>
          </xdr:cNvPr>
          <xdr:cNvSpPr/>
        </xdr:nvSpPr>
        <xdr:spPr>
          <a:xfrm rot="16200001">
            <a:off x="-285145" y="129771"/>
            <a:ext cx="958639" cy="388347"/>
          </a:xfrm>
          <a:custGeom>
            <a:avLst/>
            <a:gdLst>
              <a:gd name="connsiteX0" fmla="*/ 0 w 879177"/>
              <a:gd name="connsiteY0" fmla="*/ 0 h 89522"/>
              <a:gd name="connsiteX1" fmla="*/ 879177 w 879177"/>
              <a:gd name="connsiteY1" fmla="*/ 0 h 89522"/>
              <a:gd name="connsiteX2" fmla="*/ 879177 w 879177"/>
              <a:gd name="connsiteY2" fmla="*/ 89522 h 89522"/>
              <a:gd name="connsiteX3" fmla="*/ 0 w 879177"/>
              <a:gd name="connsiteY3" fmla="*/ 89522 h 89522"/>
              <a:gd name="connsiteX4" fmla="*/ 0 w 879177"/>
              <a:gd name="connsiteY4" fmla="*/ 0 h 89522"/>
              <a:gd name="connsiteX0" fmla="*/ 466725 w 1345902"/>
              <a:gd name="connsiteY0" fmla="*/ 0 h 384797"/>
              <a:gd name="connsiteX1" fmla="*/ 1345902 w 1345902"/>
              <a:gd name="connsiteY1" fmla="*/ 0 h 384797"/>
              <a:gd name="connsiteX2" fmla="*/ 1345902 w 1345902"/>
              <a:gd name="connsiteY2" fmla="*/ 89522 h 384797"/>
              <a:gd name="connsiteX3" fmla="*/ 0 w 1345902"/>
              <a:gd name="connsiteY3" fmla="*/ 384797 h 384797"/>
              <a:gd name="connsiteX4" fmla="*/ 466725 w 1345902"/>
              <a:gd name="connsiteY4" fmla="*/ 0 h 38479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345902" h="384797">
                <a:moveTo>
                  <a:pt x="466725" y="0"/>
                </a:moveTo>
                <a:lnTo>
                  <a:pt x="1345902" y="0"/>
                </a:lnTo>
                <a:lnTo>
                  <a:pt x="1345902" y="89522"/>
                </a:lnTo>
                <a:lnTo>
                  <a:pt x="0" y="384797"/>
                </a:lnTo>
                <a:lnTo>
                  <a:pt x="466725" y="0"/>
                </a:lnTo>
                <a:close/>
              </a:path>
            </a:pathLst>
          </a:cu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Материал стен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7</xdr:col>
      <xdr:colOff>304802</xdr:colOff>
      <xdr:row>9</xdr:row>
      <xdr:rowOff>9525</xdr:rowOff>
    </xdr:from>
    <xdr:to>
      <xdr:col>8</xdr:col>
      <xdr:colOff>104776</xdr:colOff>
      <xdr:row>10</xdr:row>
      <xdr:rowOff>1133475</xdr:rowOff>
    </xdr:to>
    <xdr:sp macro="" textlink="">
      <xdr:nvSpPr>
        <xdr:cNvPr id="167" name="Rectangle 706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/>
      </xdr:nvSpPr>
      <xdr:spPr>
        <a:xfrm rot="16200001">
          <a:off x="3748089" y="1557338"/>
          <a:ext cx="1457325" cy="419099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Количество этажей</a:t>
          </a:r>
          <a:endParaRPr lang="ru-RU" sz="9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8</xdr:col>
      <xdr:colOff>200026</xdr:colOff>
      <xdr:row>5</xdr:row>
      <xdr:rowOff>3</xdr:rowOff>
    </xdr:from>
    <xdr:to>
      <xdr:col>8</xdr:col>
      <xdr:colOff>523876</xdr:colOff>
      <xdr:row>10</xdr:row>
      <xdr:rowOff>1276351</xdr:rowOff>
    </xdr:to>
    <xdr:grpSp>
      <xdr:nvGrpSpPr>
        <xdr:cNvPr id="168" name="Group 1867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GrpSpPr/>
      </xdr:nvGrpSpPr>
      <xdr:grpSpPr>
        <a:xfrm>
          <a:off x="6474620" y="1297784"/>
          <a:ext cx="323850" cy="2583655"/>
          <a:chOff x="1" y="-237731"/>
          <a:chExt cx="451805" cy="876759"/>
        </a:xfrm>
      </xdr:grpSpPr>
      <xdr:sp macro="" textlink="">
        <xdr:nvSpPr>
          <xdr:cNvPr id="169" name="Rectangle 707">
            <a:extLst>
              <a:ext uri="{FF2B5EF4-FFF2-40B4-BE49-F238E27FC236}">
                <a16:creationId xmlns="" xmlns:a16="http://schemas.microsoft.com/office/drawing/2014/main" id="{00000000-0008-0000-0000-0000A9000000}"/>
              </a:ext>
            </a:extLst>
          </xdr:cNvPr>
          <xdr:cNvSpPr/>
        </xdr:nvSpPr>
        <xdr:spPr>
          <a:xfrm rot="16200001">
            <a:off x="-212476" y="-25254"/>
            <a:ext cx="876759" cy="451805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Количество подъездов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9</xdr:col>
      <xdr:colOff>314327</xdr:colOff>
      <xdr:row>3</xdr:row>
      <xdr:rowOff>171450</xdr:rowOff>
    </xdr:from>
    <xdr:to>
      <xdr:col>9</xdr:col>
      <xdr:colOff>542925</xdr:colOff>
      <xdr:row>10</xdr:row>
      <xdr:rowOff>1066798</xdr:rowOff>
    </xdr:to>
    <xdr:sp macro="" textlink="">
      <xdr:nvSpPr>
        <xdr:cNvPr id="171" name="Rectangle 708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/>
      </xdr:nvSpPr>
      <xdr:spPr>
        <a:xfrm rot="16200001">
          <a:off x="5338764" y="1728788"/>
          <a:ext cx="2581273" cy="228598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общая площадь </a:t>
          </a:r>
          <a:r>
            <a:rPr lang="ru-RU" sz="6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МКД,</a:t>
          </a:r>
          <a:r>
            <a:rPr lang="ru-RU" sz="6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 </a:t>
          </a: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всего</a:t>
          </a:r>
          <a:endParaRPr lang="ru-RU" sz="9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12</xdr:col>
      <xdr:colOff>104775</xdr:colOff>
      <xdr:row>7</xdr:row>
      <xdr:rowOff>76200</xdr:rowOff>
    </xdr:from>
    <xdr:to>
      <xdr:col>12</xdr:col>
      <xdr:colOff>585107</xdr:colOff>
      <xdr:row>10</xdr:row>
      <xdr:rowOff>1057275</xdr:rowOff>
    </xdr:to>
    <xdr:grpSp>
      <xdr:nvGrpSpPr>
        <xdr:cNvPr id="172" name="Group 18686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GrpSpPr/>
      </xdr:nvGrpSpPr>
      <xdr:grpSpPr>
        <a:xfrm>
          <a:off x="9224963" y="1933575"/>
          <a:ext cx="480332" cy="1909763"/>
          <a:chOff x="0" y="-332805"/>
          <a:chExt cx="480827" cy="1341304"/>
        </a:xfrm>
      </xdr:grpSpPr>
      <xdr:sp macro="" textlink="">
        <xdr:nvSpPr>
          <xdr:cNvPr id="173" name="Rectangle 710">
            <a:extLst>
              <a:ext uri="{FF2B5EF4-FFF2-40B4-BE49-F238E27FC236}">
                <a16:creationId xmlns="" xmlns:a16="http://schemas.microsoft.com/office/drawing/2014/main" id="{00000000-0008-0000-0000-0000AD000000}"/>
              </a:ext>
            </a:extLst>
          </xdr:cNvPr>
          <xdr:cNvSpPr/>
        </xdr:nvSpPr>
        <xdr:spPr>
          <a:xfrm rot="16200001">
            <a:off x="-365534" y="293959"/>
            <a:ext cx="919040" cy="187972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Количество жителей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, </a:t>
            </a:r>
            <a:endParaRPr lang="ru-RU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74" name="Rectangle 711">
            <a:extLst>
              <a:ext uri="{FF2B5EF4-FFF2-40B4-BE49-F238E27FC236}">
                <a16:creationId xmlns="" xmlns:a16="http://schemas.microsoft.com/office/drawing/2014/main" id="{00000000-0008-0000-0000-0000AE000000}"/>
              </a:ext>
            </a:extLst>
          </xdr:cNvPr>
          <xdr:cNvSpPr/>
        </xdr:nvSpPr>
        <xdr:spPr>
          <a:xfrm rot="-5399999">
            <a:off x="-529465" y="292673"/>
            <a:ext cx="1341304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зарегистрированных 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в </a:t>
            </a: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МКД на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75" name="Rectangle 712">
            <a:extLst>
              <a:ext uri="{FF2B5EF4-FFF2-40B4-BE49-F238E27FC236}">
                <a16:creationId xmlns="" xmlns:a16="http://schemas.microsoft.com/office/drawing/2014/main" id="{00000000-0008-0000-0000-0000AF000000}"/>
              </a:ext>
            </a:extLst>
          </xdr:cNvPr>
          <xdr:cNvSpPr/>
        </xdr:nvSpPr>
        <xdr:spPr>
          <a:xfrm rot="16200001">
            <a:off x="-119065" y="279015"/>
            <a:ext cx="788394" cy="166212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дату утверждения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76" name="Rectangle 713">
            <a:extLst>
              <a:ext uri="{FF2B5EF4-FFF2-40B4-BE49-F238E27FC236}">
                <a16:creationId xmlns="" xmlns:a16="http://schemas.microsoft.com/office/drawing/2014/main" id="{00000000-0008-0000-0000-0000B0000000}"/>
              </a:ext>
            </a:extLst>
          </xdr:cNvPr>
          <xdr:cNvSpPr/>
        </xdr:nvSpPr>
        <xdr:spPr>
          <a:xfrm rot="16200001">
            <a:off x="-56389" y="331075"/>
            <a:ext cx="942936" cy="131496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краткосрочного плана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18</xdr:col>
      <xdr:colOff>2</xdr:colOff>
      <xdr:row>5</xdr:row>
      <xdr:rowOff>171587</xdr:rowOff>
    </xdr:from>
    <xdr:to>
      <xdr:col>18</xdr:col>
      <xdr:colOff>377996</xdr:colOff>
      <xdr:row>10</xdr:row>
      <xdr:rowOff>1055149</xdr:rowOff>
    </xdr:to>
    <xdr:grpSp>
      <xdr:nvGrpSpPr>
        <xdr:cNvPr id="177" name="Group 18707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GrpSpPr/>
      </xdr:nvGrpSpPr>
      <xdr:grpSpPr>
        <a:xfrm>
          <a:off x="15073315" y="1469368"/>
          <a:ext cx="377994" cy="2371844"/>
          <a:chOff x="2" y="-316762"/>
          <a:chExt cx="378384" cy="1255311"/>
        </a:xfrm>
      </xdr:grpSpPr>
      <xdr:sp macro="" textlink="">
        <xdr:nvSpPr>
          <xdr:cNvPr id="178" name="Rectangle 697">
            <a:extLst>
              <a:ext uri="{FF2B5EF4-FFF2-40B4-BE49-F238E27FC236}">
                <a16:creationId xmlns="" xmlns:a16="http://schemas.microsoft.com/office/drawing/2014/main" id="{00000000-0008-0000-0000-0000B2000000}"/>
              </a:ext>
            </a:extLst>
          </xdr:cNvPr>
          <xdr:cNvSpPr/>
        </xdr:nvSpPr>
        <xdr:spPr>
          <a:xfrm rot="-5399999">
            <a:off x="-398632" y="326124"/>
            <a:ext cx="887615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Удельная стоимость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79" name="Rectangle 698">
            <a:extLst>
              <a:ext uri="{FF2B5EF4-FFF2-40B4-BE49-F238E27FC236}">
                <a16:creationId xmlns="" xmlns:a16="http://schemas.microsoft.com/office/drawing/2014/main" id="{00000000-0008-0000-0000-0000B3000000}"/>
              </a:ext>
            </a:extLst>
          </xdr:cNvPr>
          <xdr:cNvSpPr/>
        </xdr:nvSpPr>
        <xdr:spPr>
          <a:xfrm rot="16200001">
            <a:off x="-449861" y="229111"/>
            <a:ext cx="1186432" cy="94685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капитального ремонта 1 кв. м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80" name="Rectangle 699">
            <a:extLst>
              <a:ext uri="{FF2B5EF4-FFF2-40B4-BE49-F238E27FC236}">
                <a16:creationId xmlns="" xmlns:a16="http://schemas.microsoft.com/office/drawing/2014/main" id="{00000000-0008-0000-0000-0000B4000000}"/>
              </a:ext>
            </a:extLst>
          </xdr:cNvPr>
          <xdr:cNvSpPr/>
        </xdr:nvSpPr>
        <xdr:spPr>
          <a:xfrm rot="-5399999">
            <a:off x="-370832" y="285344"/>
            <a:ext cx="1216063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общей площади помещений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81" name="Rectangle 700">
            <a:extLst>
              <a:ext uri="{FF2B5EF4-FFF2-40B4-BE49-F238E27FC236}">
                <a16:creationId xmlns="" xmlns:a16="http://schemas.microsoft.com/office/drawing/2014/main" id="{00000000-0008-0000-0000-0000B5000000}"/>
              </a:ext>
            </a:extLst>
          </xdr:cNvPr>
          <xdr:cNvSpPr/>
        </xdr:nvSpPr>
        <xdr:spPr>
          <a:xfrm rot="-5399999">
            <a:off x="221428" y="417355"/>
            <a:ext cx="223567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МКД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19</xdr:col>
      <xdr:colOff>209550</xdr:colOff>
      <xdr:row>5</xdr:row>
      <xdr:rowOff>0</xdr:rowOff>
    </xdr:from>
    <xdr:to>
      <xdr:col>19</xdr:col>
      <xdr:colOff>375276</xdr:colOff>
      <xdr:row>10</xdr:row>
      <xdr:rowOff>1476375</xdr:rowOff>
    </xdr:to>
    <xdr:grpSp>
      <xdr:nvGrpSpPr>
        <xdr:cNvPr id="187" name="Group 18715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GrpSpPr/>
      </xdr:nvGrpSpPr>
      <xdr:grpSpPr>
        <a:xfrm>
          <a:off x="16068675" y="1297781"/>
          <a:ext cx="165726" cy="2583657"/>
          <a:chOff x="211487" y="-252452"/>
          <a:chExt cx="90348" cy="1398313"/>
        </a:xfrm>
      </xdr:grpSpPr>
      <xdr:sp macro="" textlink="">
        <xdr:nvSpPr>
          <xdr:cNvPr id="188" name="Rectangle 705">
            <a:extLst>
              <a:ext uri="{FF2B5EF4-FFF2-40B4-BE49-F238E27FC236}">
                <a16:creationId xmlns="" xmlns:a16="http://schemas.microsoft.com/office/drawing/2014/main" id="{00000000-0008-0000-0000-0000BC000000}"/>
              </a:ext>
            </a:extLst>
          </xdr:cNvPr>
          <xdr:cNvSpPr/>
        </xdr:nvSpPr>
        <xdr:spPr>
          <a:xfrm rot="16200001">
            <a:off x="-442496" y="401531"/>
            <a:ext cx="1398313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Плановая дата завершения работ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4</xdr:col>
      <xdr:colOff>142878</xdr:colOff>
      <xdr:row>10</xdr:row>
      <xdr:rowOff>9524</xdr:rowOff>
    </xdr:from>
    <xdr:to>
      <xdr:col>4</xdr:col>
      <xdr:colOff>409578</xdr:colOff>
      <xdr:row>10</xdr:row>
      <xdr:rowOff>1295399</xdr:rowOff>
    </xdr:to>
    <xdr:sp macro="" textlink="">
      <xdr:nvSpPr>
        <xdr:cNvPr id="190" name="Rectangle 687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/>
      </xdr:nvSpPr>
      <xdr:spPr>
        <a:xfrm rot="16200000">
          <a:off x="1766890" y="1881187"/>
          <a:ext cx="1285875" cy="266700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ввода </a:t>
          </a:r>
          <a:r>
            <a:rPr lang="ru-RU" sz="6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в </a:t>
          </a:r>
          <a:r>
            <a:rPr lang="ru-RU" sz="8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экспуатацию</a:t>
          </a:r>
          <a:endParaRPr lang="ru-RU" sz="8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5</xdr:col>
      <xdr:colOff>3</xdr:colOff>
      <xdr:row>6</xdr:row>
      <xdr:rowOff>146894</xdr:rowOff>
    </xdr:from>
    <xdr:to>
      <xdr:col>5</xdr:col>
      <xdr:colOff>361252</xdr:colOff>
      <xdr:row>10</xdr:row>
      <xdr:rowOff>1168458</xdr:rowOff>
    </xdr:to>
    <xdr:sp macro="" textlink="">
      <xdr:nvSpPr>
        <xdr:cNvPr id="192" name="Rectangle 688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/>
      </xdr:nvSpPr>
      <xdr:spPr>
        <a:xfrm rot="16200001">
          <a:off x="1827258" y="1253339"/>
          <a:ext cx="2193139" cy="361249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завершение последнего </a:t>
          </a:r>
          <a:endParaRPr lang="ru-RU" sz="9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5</xdr:col>
      <xdr:colOff>95946</xdr:colOff>
      <xdr:row>7</xdr:row>
      <xdr:rowOff>0</xdr:rowOff>
    </xdr:from>
    <xdr:to>
      <xdr:col>5</xdr:col>
      <xdr:colOff>457199</xdr:colOff>
      <xdr:row>10</xdr:row>
      <xdr:rowOff>1152524</xdr:rowOff>
    </xdr:to>
    <xdr:sp macro="" textlink="">
      <xdr:nvSpPr>
        <xdr:cNvPr id="193" name="Rectangle 689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/>
      </xdr:nvSpPr>
      <xdr:spPr>
        <a:xfrm rot="16200001">
          <a:off x="2008600" y="1322800"/>
          <a:ext cx="2022345" cy="361253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капитального ремонта</a:t>
          </a:r>
          <a:endParaRPr lang="ru-RU" sz="9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10</xdr:col>
      <xdr:colOff>228599</xdr:colOff>
      <xdr:row>10</xdr:row>
      <xdr:rowOff>228600</xdr:rowOff>
    </xdr:from>
    <xdr:to>
      <xdr:col>10</xdr:col>
      <xdr:colOff>371474</xdr:colOff>
      <xdr:row>10</xdr:row>
      <xdr:rowOff>572135</xdr:rowOff>
    </xdr:to>
    <xdr:grpSp>
      <xdr:nvGrpSpPr>
        <xdr:cNvPr id="194" name="Group 18733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GrpSpPr/>
      </xdr:nvGrpSpPr>
      <xdr:grpSpPr>
        <a:xfrm>
          <a:off x="7812880" y="3014663"/>
          <a:ext cx="142875" cy="343535"/>
          <a:chOff x="0" y="0"/>
          <a:chExt cx="67930" cy="191245"/>
        </a:xfrm>
      </xdr:grpSpPr>
      <xdr:sp macro="" textlink="">
        <xdr:nvSpPr>
          <xdr:cNvPr id="195" name="Rectangle 715">
            <a:extLst>
              <a:ext uri="{FF2B5EF4-FFF2-40B4-BE49-F238E27FC236}">
                <a16:creationId xmlns="" xmlns:a16="http://schemas.microsoft.com/office/drawing/2014/main" id="{00000000-0008-0000-0000-0000C3000000}"/>
              </a:ext>
            </a:extLst>
          </xdr:cNvPr>
          <xdr:cNvSpPr/>
        </xdr:nvSpPr>
        <xdr:spPr>
          <a:xfrm rot="-5399999">
            <a:off x="-82003" y="18893"/>
            <a:ext cx="254356" cy="90347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всего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:</a:t>
            </a:r>
            <a:endParaRPr lang="ru-RU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11</xdr:col>
      <xdr:colOff>39462</xdr:colOff>
      <xdr:row>7</xdr:row>
      <xdr:rowOff>0</xdr:rowOff>
    </xdr:from>
    <xdr:to>
      <xdr:col>11</xdr:col>
      <xdr:colOff>578303</xdr:colOff>
      <xdr:row>10</xdr:row>
      <xdr:rowOff>1057277</xdr:rowOff>
    </xdr:to>
    <xdr:grpSp>
      <xdr:nvGrpSpPr>
        <xdr:cNvPr id="196" name="Group 18737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GrpSpPr/>
      </xdr:nvGrpSpPr>
      <xdr:grpSpPr>
        <a:xfrm>
          <a:off x="8433368" y="1857375"/>
          <a:ext cx="538841" cy="1985965"/>
          <a:chOff x="-74907" y="-20103"/>
          <a:chExt cx="539339" cy="1130649"/>
        </a:xfrm>
      </xdr:grpSpPr>
      <xdr:sp macro="" textlink="">
        <xdr:nvSpPr>
          <xdr:cNvPr id="197" name="Rectangle 716">
            <a:extLst>
              <a:ext uri="{FF2B5EF4-FFF2-40B4-BE49-F238E27FC236}">
                <a16:creationId xmlns="" xmlns:a16="http://schemas.microsoft.com/office/drawing/2014/main" id="{00000000-0008-0000-0000-0000C5000000}"/>
              </a:ext>
            </a:extLst>
          </xdr:cNvPr>
          <xdr:cNvSpPr/>
        </xdr:nvSpPr>
        <xdr:spPr>
          <a:xfrm rot="16200001">
            <a:off x="-423209" y="552882"/>
            <a:ext cx="861401" cy="164797"/>
          </a:xfrm>
          <a:custGeom>
            <a:avLst/>
            <a:gdLst>
              <a:gd name="connsiteX0" fmla="*/ 0 w 1569629"/>
              <a:gd name="connsiteY0" fmla="*/ 0 h 90264"/>
              <a:gd name="connsiteX1" fmla="*/ 1569629 w 1569629"/>
              <a:gd name="connsiteY1" fmla="*/ 0 h 90264"/>
              <a:gd name="connsiteX2" fmla="*/ 1569629 w 1569629"/>
              <a:gd name="connsiteY2" fmla="*/ 90264 h 90264"/>
              <a:gd name="connsiteX3" fmla="*/ 0 w 1569629"/>
              <a:gd name="connsiteY3" fmla="*/ 90264 h 90264"/>
              <a:gd name="connsiteX4" fmla="*/ 0 w 1569629"/>
              <a:gd name="connsiteY4" fmla="*/ 0 h 90264"/>
              <a:gd name="connsiteX0" fmla="*/ 34018 w 1603647"/>
              <a:gd name="connsiteY0" fmla="*/ 0 h 90264"/>
              <a:gd name="connsiteX1" fmla="*/ 1603647 w 1603647"/>
              <a:gd name="connsiteY1" fmla="*/ 0 h 90264"/>
              <a:gd name="connsiteX2" fmla="*/ 1603647 w 1603647"/>
              <a:gd name="connsiteY2" fmla="*/ 90264 h 90264"/>
              <a:gd name="connsiteX3" fmla="*/ 0 w 1603647"/>
              <a:gd name="connsiteY3" fmla="*/ 90264 h 90264"/>
              <a:gd name="connsiteX4" fmla="*/ 34018 w 1603647"/>
              <a:gd name="connsiteY4" fmla="*/ 0 h 9026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603647" h="90264">
                <a:moveTo>
                  <a:pt x="34018" y="0"/>
                </a:moveTo>
                <a:lnTo>
                  <a:pt x="1603647" y="0"/>
                </a:lnTo>
                <a:lnTo>
                  <a:pt x="1603647" y="90264"/>
                </a:lnTo>
                <a:lnTo>
                  <a:pt x="0" y="90264"/>
                </a:lnTo>
                <a:lnTo>
                  <a:pt x="34018" y="0"/>
                </a:lnTo>
                <a:close/>
              </a:path>
            </a:pathLst>
          </a:cu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в </a:t>
            </a: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том числе жилых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98" name="Rectangle 717">
            <a:extLst>
              <a:ext uri="{FF2B5EF4-FFF2-40B4-BE49-F238E27FC236}">
                <a16:creationId xmlns="" xmlns:a16="http://schemas.microsoft.com/office/drawing/2014/main" id="{00000000-0008-0000-0000-0000C6000000}"/>
              </a:ext>
            </a:extLst>
          </xdr:cNvPr>
          <xdr:cNvSpPr/>
        </xdr:nvSpPr>
        <xdr:spPr>
          <a:xfrm rot="16200001">
            <a:off x="-338217" y="423662"/>
            <a:ext cx="1130649" cy="243119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помещений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, </a:t>
            </a: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находящихся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99" name="Rectangle 718">
            <a:extLst>
              <a:ext uri="{FF2B5EF4-FFF2-40B4-BE49-F238E27FC236}">
                <a16:creationId xmlns="" xmlns:a16="http://schemas.microsoft.com/office/drawing/2014/main" id="{00000000-0008-0000-0000-0000C7000000}"/>
              </a:ext>
            </a:extLst>
          </xdr:cNvPr>
          <xdr:cNvSpPr/>
        </xdr:nvSpPr>
        <xdr:spPr>
          <a:xfrm rot="16200001">
            <a:off x="-200816" y="415108"/>
            <a:ext cx="1085330" cy="245167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в собственности граждан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13</xdr:col>
      <xdr:colOff>231321</xdr:colOff>
      <xdr:row>9</xdr:row>
      <xdr:rowOff>0</xdr:rowOff>
    </xdr:from>
    <xdr:to>
      <xdr:col>13</xdr:col>
      <xdr:colOff>557892</xdr:colOff>
      <xdr:row>10</xdr:row>
      <xdr:rowOff>598714</xdr:rowOff>
    </xdr:to>
    <xdr:grpSp>
      <xdr:nvGrpSpPr>
        <xdr:cNvPr id="200" name="Group 18742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GrpSpPr/>
      </xdr:nvGrpSpPr>
      <xdr:grpSpPr>
        <a:xfrm>
          <a:off x="10280196" y="2452688"/>
          <a:ext cx="326571" cy="932089"/>
          <a:chOff x="0" y="0"/>
          <a:chExt cx="67931" cy="191245"/>
        </a:xfrm>
      </xdr:grpSpPr>
      <xdr:sp macro="" textlink="">
        <xdr:nvSpPr>
          <xdr:cNvPr id="201" name="Rectangle 719">
            <a:extLst>
              <a:ext uri="{FF2B5EF4-FFF2-40B4-BE49-F238E27FC236}">
                <a16:creationId xmlns="" xmlns:a16="http://schemas.microsoft.com/office/drawing/2014/main" id="{00000000-0008-0000-0000-0000C9000000}"/>
              </a:ext>
            </a:extLst>
          </xdr:cNvPr>
          <xdr:cNvSpPr/>
        </xdr:nvSpPr>
        <xdr:spPr>
          <a:xfrm rot="-5399999">
            <a:off x="-82003" y="18893"/>
            <a:ext cx="254356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всего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:</a:t>
            </a:r>
            <a:endParaRPr lang="ru-RU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14</xdr:col>
      <xdr:colOff>196491</xdr:colOff>
      <xdr:row>5</xdr:row>
      <xdr:rowOff>47626</xdr:rowOff>
    </xdr:from>
    <xdr:to>
      <xdr:col>14</xdr:col>
      <xdr:colOff>457201</xdr:colOff>
      <xdr:row>10</xdr:row>
      <xdr:rowOff>1088570</xdr:rowOff>
    </xdr:to>
    <xdr:sp macro="" textlink="">
      <xdr:nvSpPr>
        <xdr:cNvPr id="203" name="Rectangle 12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/>
      </xdr:nvSpPr>
      <xdr:spPr>
        <a:xfrm rot="16200001">
          <a:off x="9550449" y="2390368"/>
          <a:ext cx="2545894" cy="260710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за счет средств Фонда</a:t>
          </a:r>
          <a:endParaRPr lang="ru-RU" sz="9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15</xdr:col>
      <xdr:colOff>28577</xdr:colOff>
      <xdr:row>6</xdr:row>
      <xdr:rowOff>32813</xdr:rowOff>
    </xdr:from>
    <xdr:to>
      <xdr:col>16</xdr:col>
      <xdr:colOff>103415</xdr:colOff>
      <xdr:row>10</xdr:row>
      <xdr:rowOff>972908</xdr:rowOff>
    </xdr:to>
    <xdr:grpSp>
      <xdr:nvGrpSpPr>
        <xdr:cNvPr id="204" name="Group 18781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GrpSpPr/>
      </xdr:nvGrpSpPr>
      <xdr:grpSpPr>
        <a:xfrm>
          <a:off x="12375358" y="1699688"/>
          <a:ext cx="824932" cy="2059283"/>
          <a:chOff x="-20430" y="-266846"/>
          <a:chExt cx="606336" cy="525926"/>
        </a:xfrm>
      </xdr:grpSpPr>
      <xdr:sp macro="" textlink="">
        <xdr:nvSpPr>
          <xdr:cNvPr id="205" name="Rectangle 13">
            <a:extLst>
              <a:ext uri="{FF2B5EF4-FFF2-40B4-BE49-F238E27FC236}">
                <a16:creationId xmlns="" xmlns:a16="http://schemas.microsoft.com/office/drawing/2014/main" id="{00000000-0008-0000-0000-0000CD000000}"/>
              </a:ext>
            </a:extLst>
          </xdr:cNvPr>
          <xdr:cNvSpPr/>
        </xdr:nvSpPr>
        <xdr:spPr>
          <a:xfrm rot="16200001">
            <a:off x="-111128" y="30462"/>
            <a:ext cx="310794" cy="12939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за счет средств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06" name="Rectangle 14">
            <a:extLst>
              <a:ext uri="{FF2B5EF4-FFF2-40B4-BE49-F238E27FC236}">
                <a16:creationId xmlns="" xmlns:a16="http://schemas.microsoft.com/office/drawing/2014/main" id="{00000000-0008-0000-0000-0000CE000000}"/>
              </a:ext>
            </a:extLst>
          </xdr:cNvPr>
          <xdr:cNvSpPr/>
        </xdr:nvSpPr>
        <xdr:spPr>
          <a:xfrm rot="5400000" flipV="1">
            <a:off x="76359" y="97067"/>
            <a:ext cx="149713" cy="174313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бюджета субъекта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07" name="Rectangle 15">
            <a:extLst>
              <a:ext uri="{FF2B5EF4-FFF2-40B4-BE49-F238E27FC236}">
                <a16:creationId xmlns="" xmlns:a16="http://schemas.microsoft.com/office/drawing/2014/main" id="{00000000-0008-0000-0000-0000CF000000}"/>
              </a:ext>
            </a:extLst>
          </xdr:cNvPr>
          <xdr:cNvSpPr/>
        </xdr:nvSpPr>
        <xdr:spPr>
          <a:xfrm rot="16200001">
            <a:off x="79427" y="-83417"/>
            <a:ext cx="520928" cy="154069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Российской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08" name="Rectangle 16">
            <a:extLst>
              <a:ext uri="{FF2B5EF4-FFF2-40B4-BE49-F238E27FC236}">
                <a16:creationId xmlns="" xmlns:a16="http://schemas.microsoft.com/office/drawing/2014/main" id="{00000000-0008-0000-0000-0000D0000000}"/>
              </a:ext>
            </a:extLst>
          </xdr:cNvPr>
          <xdr:cNvSpPr/>
        </xdr:nvSpPr>
        <xdr:spPr>
          <a:xfrm rot="16200001">
            <a:off x="244962" y="-128857"/>
            <a:ext cx="472262" cy="209626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Федерации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16</xdr:col>
      <xdr:colOff>92531</xdr:colOff>
      <xdr:row>5</xdr:row>
      <xdr:rowOff>27213</xdr:rowOff>
    </xdr:from>
    <xdr:to>
      <xdr:col>16</xdr:col>
      <xdr:colOff>356507</xdr:colOff>
      <xdr:row>10</xdr:row>
      <xdr:rowOff>939702</xdr:rowOff>
    </xdr:to>
    <xdr:grpSp>
      <xdr:nvGrpSpPr>
        <xdr:cNvPr id="209" name="Group 18785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GrpSpPr/>
      </xdr:nvGrpSpPr>
      <xdr:grpSpPr>
        <a:xfrm>
          <a:off x="13189406" y="1324994"/>
          <a:ext cx="263976" cy="2400771"/>
          <a:chOff x="52003" y="-305071"/>
          <a:chExt cx="252203" cy="789388"/>
        </a:xfrm>
      </xdr:grpSpPr>
      <xdr:sp macro="" textlink="">
        <xdr:nvSpPr>
          <xdr:cNvPr id="210" name="Rectangle 17">
            <a:extLst>
              <a:ext uri="{FF2B5EF4-FFF2-40B4-BE49-F238E27FC236}">
                <a16:creationId xmlns="" xmlns:a16="http://schemas.microsoft.com/office/drawing/2014/main" id="{00000000-0008-0000-0000-0000D2000000}"/>
              </a:ext>
            </a:extLst>
          </xdr:cNvPr>
          <xdr:cNvSpPr/>
        </xdr:nvSpPr>
        <xdr:spPr>
          <a:xfrm rot="16200001">
            <a:off x="-161124" y="-10514"/>
            <a:ext cx="662855" cy="236602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за счет средств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11" name="Rectangle 18">
            <a:extLst>
              <a:ext uri="{FF2B5EF4-FFF2-40B4-BE49-F238E27FC236}">
                <a16:creationId xmlns="" xmlns:a16="http://schemas.microsoft.com/office/drawing/2014/main" id="{00000000-0008-0000-0000-0000D3000000}"/>
              </a:ext>
            </a:extLst>
          </xdr:cNvPr>
          <xdr:cNvSpPr/>
        </xdr:nvSpPr>
        <xdr:spPr>
          <a:xfrm rot="16200001">
            <a:off x="-135662" y="44449"/>
            <a:ext cx="789388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местного бюджета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17</xdr:col>
      <xdr:colOff>142876</xdr:colOff>
      <xdr:row>5</xdr:row>
      <xdr:rowOff>0</xdr:rowOff>
    </xdr:from>
    <xdr:to>
      <xdr:col>17</xdr:col>
      <xdr:colOff>424989</xdr:colOff>
      <xdr:row>10</xdr:row>
      <xdr:rowOff>1061357</xdr:rowOff>
    </xdr:to>
    <xdr:grpSp>
      <xdr:nvGrpSpPr>
        <xdr:cNvPr id="212" name="Group 18789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GrpSpPr/>
      </xdr:nvGrpSpPr>
      <xdr:grpSpPr>
        <a:xfrm>
          <a:off x="14144626" y="1297781"/>
          <a:ext cx="282113" cy="2549639"/>
          <a:chOff x="1" y="-200768"/>
          <a:chExt cx="282373" cy="809153"/>
        </a:xfrm>
      </xdr:grpSpPr>
      <xdr:sp macro="" textlink="">
        <xdr:nvSpPr>
          <xdr:cNvPr id="213" name="Rectangle 19">
            <a:extLst>
              <a:ext uri="{FF2B5EF4-FFF2-40B4-BE49-F238E27FC236}">
                <a16:creationId xmlns="" xmlns:a16="http://schemas.microsoft.com/office/drawing/2014/main" id="{00000000-0008-0000-0000-0000D5000000}"/>
              </a:ext>
            </a:extLst>
          </xdr:cNvPr>
          <xdr:cNvSpPr/>
        </xdr:nvSpPr>
        <xdr:spPr>
          <a:xfrm rot="16200001">
            <a:off x="-203334" y="244111"/>
            <a:ext cx="549675" cy="143006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за счет средств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14" name="Rectangle 20">
            <a:extLst>
              <a:ext uri="{FF2B5EF4-FFF2-40B4-BE49-F238E27FC236}">
                <a16:creationId xmlns="" xmlns:a16="http://schemas.microsoft.com/office/drawing/2014/main" id="{00000000-0008-0000-0000-0000D6000000}"/>
              </a:ext>
            </a:extLst>
          </xdr:cNvPr>
          <xdr:cNvSpPr/>
        </xdr:nvSpPr>
        <xdr:spPr>
          <a:xfrm rot="16200001">
            <a:off x="-178516" y="215717"/>
            <a:ext cx="653023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собственников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15" name="Rectangle 21">
            <a:extLst>
              <a:ext uri="{FF2B5EF4-FFF2-40B4-BE49-F238E27FC236}">
                <a16:creationId xmlns="" xmlns:a16="http://schemas.microsoft.com/office/drawing/2014/main" id="{00000000-0008-0000-0000-0000D7000000}"/>
              </a:ext>
            </a:extLst>
          </xdr:cNvPr>
          <xdr:cNvSpPr/>
        </xdr:nvSpPr>
        <xdr:spPr>
          <a:xfrm rot="-5399999">
            <a:off x="-167377" y="158635"/>
            <a:ext cx="809153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помещений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 в </a:t>
            </a: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МКД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6</xdr:col>
      <xdr:colOff>0</xdr:colOff>
      <xdr:row>73</xdr:row>
      <xdr:rowOff>178594</xdr:rowOff>
    </xdr:from>
    <xdr:to>
      <xdr:col>15</xdr:col>
      <xdr:colOff>23813</xdr:colOff>
      <xdr:row>74</xdr:row>
      <xdr:rowOff>2</xdr:rowOff>
    </xdr:to>
    <xdr:cxnSp macro="">
      <xdr:nvCxnSpPr>
        <xdr:cNvPr id="45" name="Прямая соединительная линия 44"/>
        <xdr:cNvCxnSpPr/>
      </xdr:nvCxnSpPr>
      <xdr:spPr>
        <a:xfrm flipV="1">
          <a:off x="4857750" y="18847594"/>
          <a:ext cx="7512844" cy="1190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73</xdr:row>
      <xdr:rowOff>180975</xdr:rowOff>
    </xdr:from>
    <xdr:to>
      <xdr:col>13</xdr:col>
      <xdr:colOff>638175</xdr:colOff>
      <xdr:row>73</xdr:row>
      <xdr:rowOff>182563</xdr:rowOff>
    </xdr:to>
    <xdr:cxnSp macro="">
      <xdr:nvCxnSpPr>
        <xdr:cNvPr id="3" name="Прямая соединительная линия 2"/>
        <xdr:cNvCxnSpPr/>
      </xdr:nvCxnSpPr>
      <xdr:spPr>
        <a:xfrm>
          <a:off x="3286125" y="17678400"/>
          <a:ext cx="588645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654843</xdr:colOff>
      <xdr:row>73</xdr:row>
      <xdr:rowOff>178594</xdr:rowOff>
    </xdr:from>
    <xdr:to>
      <xdr:col>17</xdr:col>
      <xdr:colOff>345281</xdr:colOff>
      <xdr:row>74</xdr:row>
      <xdr:rowOff>23813</xdr:rowOff>
    </xdr:to>
    <xdr:cxnSp macro="">
      <xdr:nvCxnSpPr>
        <xdr:cNvPr id="3" name="Прямая соединительная линия 2"/>
        <xdr:cNvCxnSpPr/>
      </xdr:nvCxnSpPr>
      <xdr:spPr>
        <a:xfrm flipV="1">
          <a:off x="4488656" y="21383625"/>
          <a:ext cx="8560594" cy="3571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16</xdr:row>
      <xdr:rowOff>28575</xdr:rowOff>
    </xdr:from>
    <xdr:to>
      <xdr:col>11</xdr:col>
      <xdr:colOff>209550</xdr:colOff>
      <xdr:row>16</xdr:row>
      <xdr:rowOff>30163</xdr:rowOff>
    </xdr:to>
    <xdr:cxnSp macro="">
      <xdr:nvCxnSpPr>
        <xdr:cNvPr id="3" name="Прямая соединительная линия 2"/>
        <xdr:cNvCxnSpPr/>
      </xdr:nvCxnSpPr>
      <xdr:spPr>
        <a:xfrm>
          <a:off x="3800475" y="5762625"/>
          <a:ext cx="48387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&#1082;&#1072;&#1087;&#1088;&#1077;&#1084;&#1086;&#1085;&#1090;%202014-2041\2017\&#1087;&#1083;&#1072;&#1085;&#1099;%20&#1082;&#1088;%202017\&#1082;&#1086;&#1088;&#1088;&#1077;&#1082;&#1094;&#1080;&#1103;%20&#1082;&#1088;&#1072;&#1090;&#1082;.%20&#1087;&#1083;.%20&#1082;%2015.09.17\&#1082;&#1088;%20&#1087;&#1083;&#1072;&#1085;%20&#1082;%2015.09.17\&#1048;&#1087;&#1072;&#1090;&#1086;&#1074;&#1086;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</sheetNames>
    <sheetDataSet>
      <sheetData sheetId="0" refreshError="1">
        <row r="3">
          <cell r="B3">
            <v>1</v>
          </cell>
          <cell r="G3">
            <v>2</v>
          </cell>
          <cell r="H3">
            <v>2</v>
          </cell>
          <cell r="L3">
            <v>20</v>
          </cell>
        </row>
        <row r="4">
          <cell r="B4">
            <v>2</v>
          </cell>
          <cell r="G4">
            <v>2</v>
          </cell>
          <cell r="H4">
            <v>2</v>
          </cell>
        </row>
        <row r="5">
          <cell r="B5">
            <v>3</v>
          </cell>
          <cell r="G5">
            <v>2</v>
          </cell>
        </row>
        <row r="11">
          <cell r="G11">
            <v>2</v>
          </cell>
        </row>
        <row r="12">
          <cell r="G12">
            <v>2</v>
          </cell>
          <cell r="H12">
            <v>2</v>
          </cell>
        </row>
        <row r="16">
          <cell r="B16">
            <v>1</v>
          </cell>
        </row>
        <row r="17">
          <cell r="B17">
            <v>2</v>
          </cell>
          <cell r="G17">
            <v>2</v>
          </cell>
          <cell r="H17">
            <v>2</v>
          </cell>
        </row>
        <row r="18">
          <cell r="B18">
            <v>3</v>
          </cell>
          <cell r="G18">
            <v>2</v>
          </cell>
          <cell r="H18">
            <v>2</v>
          </cell>
        </row>
        <row r="19">
          <cell r="B19">
            <v>4</v>
          </cell>
          <cell r="G19">
            <v>2</v>
          </cell>
          <cell r="H19">
            <v>2</v>
          </cell>
        </row>
        <row r="20">
          <cell r="B20">
            <v>5</v>
          </cell>
          <cell r="G20">
            <v>2</v>
          </cell>
          <cell r="H20">
            <v>2</v>
          </cell>
        </row>
        <row r="24">
          <cell r="B24">
            <v>9</v>
          </cell>
          <cell r="G24">
            <v>2</v>
          </cell>
        </row>
        <row r="25">
          <cell r="B25">
            <v>10</v>
          </cell>
          <cell r="D25">
            <v>1965</v>
          </cell>
          <cell r="G25">
            <v>2</v>
          </cell>
        </row>
        <row r="26">
          <cell r="B26">
            <v>11</v>
          </cell>
          <cell r="G26">
            <v>2</v>
          </cell>
        </row>
        <row r="27">
          <cell r="B27">
            <v>12</v>
          </cell>
          <cell r="G27">
            <v>2</v>
          </cell>
          <cell r="H27">
            <v>1</v>
          </cell>
        </row>
        <row r="28">
          <cell r="B28">
            <v>13</v>
          </cell>
          <cell r="G28">
            <v>2</v>
          </cell>
        </row>
        <row r="29">
          <cell r="B29">
            <v>14</v>
          </cell>
          <cell r="G29">
            <v>2</v>
          </cell>
          <cell r="H29">
            <v>2</v>
          </cell>
        </row>
        <row r="30">
          <cell r="B30">
            <v>15</v>
          </cell>
          <cell r="G30">
            <v>2</v>
          </cell>
          <cell r="H30">
            <v>2</v>
          </cell>
        </row>
        <row r="31">
          <cell r="B31">
            <v>16</v>
          </cell>
          <cell r="G31">
            <v>2</v>
          </cell>
          <cell r="H31">
            <v>2</v>
          </cell>
        </row>
        <row r="32">
          <cell r="B32">
            <v>17</v>
          </cell>
          <cell r="G32">
            <v>2</v>
          </cell>
          <cell r="H32">
            <v>2</v>
          </cell>
        </row>
        <row r="33">
          <cell r="B33">
            <v>18</v>
          </cell>
          <cell r="G33">
            <v>2</v>
          </cell>
          <cell r="H3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5"/>
  <sheetViews>
    <sheetView zoomScale="80" zoomScaleNormal="80" zoomScalePageLayoutView="80" workbookViewId="0">
      <selection activeCell="R6" sqref="R6"/>
    </sheetView>
  </sheetViews>
  <sheetFormatPr defaultRowHeight="15"/>
  <cols>
    <col min="1" max="1" width="4.5703125" customWidth="1"/>
    <col min="2" max="2" width="5.28515625" hidden="1" customWidth="1"/>
    <col min="3" max="3" width="36.85546875" customWidth="1"/>
    <col min="4" max="4" width="13.28515625" customWidth="1"/>
    <col min="7" max="7" width="12" customWidth="1"/>
    <col min="8" max="9" width="9.28515625" bestFit="1" customWidth="1"/>
    <col min="10" max="10" width="10.42578125" bestFit="1" customWidth="1"/>
    <col min="11" max="11" width="12.140625" customWidth="1"/>
    <col min="12" max="12" width="10.85546875" customWidth="1"/>
    <col min="13" max="13" width="14" customWidth="1"/>
    <col min="14" max="14" width="21.42578125" customWidth="1"/>
    <col min="15" max="15" width="13" customWidth="1"/>
    <col min="16" max="16" width="11.28515625" customWidth="1"/>
    <col min="17" max="17" width="13.5703125" customWidth="1"/>
    <col min="18" max="18" width="16" customWidth="1"/>
    <col min="19" max="19" width="11.7109375" bestFit="1" customWidth="1"/>
    <col min="20" max="20" width="12.42578125" customWidth="1"/>
  </cols>
  <sheetData>
    <row r="1" spans="1:20" ht="18.75">
      <c r="Q1" s="146" t="s">
        <v>128</v>
      </c>
      <c r="R1" s="146"/>
      <c r="S1" s="146"/>
      <c r="T1" s="146"/>
    </row>
    <row r="2" spans="1:20" ht="34.5" customHeight="1">
      <c r="Q2" s="180" t="s">
        <v>14</v>
      </c>
      <c r="R2" s="180"/>
      <c r="S2" s="180"/>
      <c r="T2" s="180"/>
    </row>
    <row r="3" spans="1:20" ht="18.75">
      <c r="Q3" s="146" t="s">
        <v>129</v>
      </c>
      <c r="R3" s="146"/>
      <c r="S3" s="146"/>
      <c r="T3" s="146"/>
    </row>
    <row r="6" spans="1:20" ht="29.25" customHeight="1">
      <c r="A6" s="145"/>
      <c r="B6" s="145"/>
      <c r="C6" s="145"/>
      <c r="D6" s="195" t="s">
        <v>127</v>
      </c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45"/>
      <c r="S6" s="145"/>
      <c r="T6" s="145"/>
    </row>
    <row r="7" spans="1:20">
      <c r="A7" s="1"/>
    </row>
    <row r="8" spans="1:20" ht="16.5" thickBot="1">
      <c r="A8" s="2"/>
      <c r="C8" s="10"/>
      <c r="D8" s="10"/>
      <c r="E8" s="10"/>
      <c r="F8" s="10"/>
      <c r="G8" s="10"/>
      <c r="H8" s="10"/>
      <c r="I8" s="10"/>
      <c r="J8" s="12"/>
      <c r="K8" s="11"/>
      <c r="L8" s="11"/>
      <c r="M8" s="11"/>
      <c r="N8" s="11"/>
      <c r="O8" s="11"/>
      <c r="P8" s="11"/>
      <c r="Q8" s="11"/>
      <c r="R8" s="11"/>
      <c r="T8" t="s">
        <v>0</v>
      </c>
    </row>
    <row r="9" spans="1:20" ht="30" customHeight="1" thickBot="1">
      <c r="A9" s="186" t="s">
        <v>1</v>
      </c>
      <c r="B9" s="187"/>
      <c r="C9" s="183" t="s">
        <v>2</v>
      </c>
      <c r="D9" s="192" t="s">
        <v>12</v>
      </c>
      <c r="E9" s="173" t="s">
        <v>3</v>
      </c>
      <c r="F9" s="174"/>
      <c r="G9" s="167"/>
      <c r="H9" s="167"/>
      <c r="I9" s="183"/>
      <c r="J9" s="167"/>
      <c r="K9" s="173" t="s">
        <v>4</v>
      </c>
      <c r="L9" s="174"/>
      <c r="M9" s="167"/>
      <c r="N9" s="170" t="s">
        <v>10</v>
      </c>
      <c r="O9" s="171"/>
      <c r="P9" s="171"/>
      <c r="Q9" s="171"/>
      <c r="R9" s="172"/>
      <c r="S9" s="175"/>
      <c r="T9" s="167"/>
    </row>
    <row r="10" spans="1:20" ht="26.25" customHeight="1" thickBot="1">
      <c r="A10" s="188"/>
      <c r="B10" s="189"/>
      <c r="C10" s="184"/>
      <c r="D10" s="193"/>
      <c r="E10" s="167"/>
      <c r="F10" s="167"/>
      <c r="G10" s="168"/>
      <c r="H10" s="168"/>
      <c r="I10" s="184"/>
      <c r="J10" s="168"/>
      <c r="K10" s="167"/>
      <c r="L10" s="167"/>
      <c r="M10" s="168"/>
      <c r="N10" s="167"/>
      <c r="O10" s="170" t="s">
        <v>11</v>
      </c>
      <c r="P10" s="171"/>
      <c r="Q10" s="171"/>
      <c r="R10" s="172"/>
      <c r="S10" s="176"/>
      <c r="T10" s="168"/>
    </row>
    <row r="11" spans="1:20" ht="86.25" customHeight="1" thickBot="1">
      <c r="A11" s="188"/>
      <c r="B11" s="189"/>
      <c r="C11" s="184"/>
      <c r="D11" s="193"/>
      <c r="E11" s="168"/>
      <c r="F11" s="168"/>
      <c r="G11" s="168"/>
      <c r="H11" s="168"/>
      <c r="I11" s="184"/>
      <c r="J11" s="169"/>
      <c r="K11" s="169"/>
      <c r="L11" s="169"/>
      <c r="M11" s="169"/>
      <c r="N11" s="169"/>
      <c r="O11" s="6"/>
      <c r="P11" s="6"/>
      <c r="Q11" s="6"/>
      <c r="R11" s="6"/>
      <c r="S11" s="177"/>
      <c r="T11" s="168"/>
    </row>
    <row r="12" spans="1:20" ht="13.5" customHeight="1" thickBot="1">
      <c r="A12" s="190"/>
      <c r="B12" s="191"/>
      <c r="C12" s="185"/>
      <c r="D12" s="194"/>
      <c r="E12" s="169"/>
      <c r="F12" s="169"/>
      <c r="G12" s="169"/>
      <c r="H12" s="169"/>
      <c r="I12" s="185"/>
      <c r="J12" s="6" t="s">
        <v>5</v>
      </c>
      <c r="K12" s="6" t="s">
        <v>5</v>
      </c>
      <c r="L12" s="6" t="s">
        <v>5</v>
      </c>
      <c r="M12" s="6" t="s">
        <v>6</v>
      </c>
      <c r="N12" s="6" t="s">
        <v>7</v>
      </c>
      <c r="O12" s="6" t="s">
        <v>7</v>
      </c>
      <c r="P12" s="6" t="s">
        <v>7</v>
      </c>
      <c r="Q12" s="6" t="s">
        <v>7</v>
      </c>
      <c r="R12" s="6" t="s">
        <v>7</v>
      </c>
      <c r="S12" s="6" t="s">
        <v>8</v>
      </c>
      <c r="T12" s="169"/>
    </row>
    <row r="13" spans="1:20" ht="10.5" customHeight="1" thickBot="1">
      <c r="A13" s="181">
        <v>1</v>
      </c>
      <c r="B13" s="182"/>
      <c r="C13" s="5">
        <v>2</v>
      </c>
      <c r="D13" s="5">
        <v>3</v>
      </c>
      <c r="E13" s="5">
        <v>4</v>
      </c>
      <c r="F13" s="5">
        <v>5</v>
      </c>
      <c r="G13" s="5">
        <v>6</v>
      </c>
      <c r="H13" s="5">
        <v>7</v>
      </c>
      <c r="I13" s="5">
        <v>8</v>
      </c>
      <c r="J13" s="5">
        <v>9</v>
      </c>
      <c r="K13" s="5">
        <v>10</v>
      </c>
      <c r="L13" s="5">
        <v>11</v>
      </c>
      <c r="M13" s="5">
        <v>12</v>
      </c>
      <c r="N13" s="5">
        <v>13</v>
      </c>
      <c r="O13" s="5">
        <v>14</v>
      </c>
      <c r="P13" s="5">
        <v>15</v>
      </c>
      <c r="Q13" s="5">
        <v>16</v>
      </c>
      <c r="R13" s="5">
        <v>17</v>
      </c>
      <c r="S13" s="5">
        <v>18</v>
      </c>
      <c r="T13" s="5">
        <v>19</v>
      </c>
    </row>
    <row r="14" spans="1:20" ht="15.75" customHeight="1" thickBot="1">
      <c r="A14" s="161" t="s">
        <v>17</v>
      </c>
      <c r="B14" s="162"/>
      <c r="C14" s="163"/>
      <c r="D14" s="13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30" customHeight="1" thickBot="1">
      <c r="A15" s="8"/>
      <c r="B15" s="178" t="s">
        <v>15</v>
      </c>
      <c r="C15" s="179"/>
      <c r="D15" s="13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15.75" customHeight="1">
      <c r="A16" s="15">
        <v>1</v>
      </c>
      <c r="B16" s="15">
        <f>[1]Лист2!B3</f>
        <v>1</v>
      </c>
      <c r="C16" s="15" t="s">
        <v>29</v>
      </c>
      <c r="D16" s="27" t="s">
        <v>13</v>
      </c>
      <c r="E16" s="16">
        <v>1969</v>
      </c>
      <c r="F16" s="16">
        <v>2013</v>
      </c>
      <c r="G16" s="17" t="s">
        <v>57</v>
      </c>
      <c r="H16" s="17">
        <f>[1]Лист2!G3</f>
        <v>2</v>
      </c>
      <c r="I16" s="17">
        <f>[1]Лист2!H3</f>
        <v>2</v>
      </c>
      <c r="J16" s="18">
        <v>595</v>
      </c>
      <c r="K16" s="18">
        <v>359.1</v>
      </c>
      <c r="L16" s="18">
        <v>359.1</v>
      </c>
      <c r="M16" s="17">
        <f>[1]Лист2!L3</f>
        <v>20</v>
      </c>
      <c r="N16" s="18">
        <f t="shared" ref="N16:N23" si="0">R16</f>
        <v>687980</v>
      </c>
      <c r="O16" s="18">
        <v>0</v>
      </c>
      <c r="P16" s="18">
        <v>0</v>
      </c>
      <c r="Q16" s="18">
        <v>0</v>
      </c>
      <c r="R16" s="18">
        <f>'2.1'!C18</f>
        <v>687980</v>
      </c>
      <c r="S16" s="18">
        <f>N16/K16</f>
        <v>1915.8451684767474</v>
      </c>
      <c r="T16" s="26">
        <v>44196</v>
      </c>
    </row>
    <row r="17" spans="1:20" ht="15.75" customHeight="1">
      <c r="A17" s="15">
        <v>2</v>
      </c>
      <c r="B17" s="19">
        <f>[1]Лист2!B4</f>
        <v>2</v>
      </c>
      <c r="C17" s="15" t="s">
        <v>30</v>
      </c>
      <c r="D17" s="27" t="s">
        <v>13</v>
      </c>
      <c r="E17" s="16">
        <v>1965</v>
      </c>
      <c r="F17" s="16">
        <v>2017</v>
      </c>
      <c r="G17" s="17" t="s">
        <v>57</v>
      </c>
      <c r="H17" s="17">
        <f>[1]Лист2!G4</f>
        <v>2</v>
      </c>
      <c r="I17" s="17">
        <f>[1]Лист2!H4</f>
        <v>2</v>
      </c>
      <c r="J17" s="18">
        <v>657.6</v>
      </c>
      <c r="K17" s="18">
        <v>609.79999999999995</v>
      </c>
      <c r="L17" s="18">
        <v>609.79999999999995</v>
      </c>
      <c r="M17" s="17">
        <v>20</v>
      </c>
      <c r="N17" s="18">
        <f t="shared" si="0"/>
        <v>1831226</v>
      </c>
      <c r="O17" s="18">
        <v>0</v>
      </c>
      <c r="P17" s="18">
        <v>0</v>
      </c>
      <c r="Q17" s="18">
        <v>0</v>
      </c>
      <c r="R17" s="18">
        <f>'2.1'!C19</f>
        <v>1831226</v>
      </c>
      <c r="S17" s="18">
        <f t="shared" ref="S17:S23" si="1">N17/K17</f>
        <v>3002.9944244014432</v>
      </c>
      <c r="T17" s="26">
        <v>44196</v>
      </c>
    </row>
    <row r="18" spans="1:20" ht="15.75" customHeight="1">
      <c r="A18" s="15">
        <v>3</v>
      </c>
      <c r="B18" s="15">
        <f>[1]Лист2!B5</f>
        <v>3</v>
      </c>
      <c r="C18" s="15" t="s">
        <v>31</v>
      </c>
      <c r="D18" s="27" t="s">
        <v>13</v>
      </c>
      <c r="E18" s="16">
        <v>1965</v>
      </c>
      <c r="F18" s="16">
        <v>1965</v>
      </c>
      <c r="G18" s="17" t="s">
        <v>57</v>
      </c>
      <c r="H18" s="17">
        <f>[1]Лист2!G5</f>
        <v>2</v>
      </c>
      <c r="I18" s="17">
        <v>2</v>
      </c>
      <c r="J18" s="18">
        <v>373</v>
      </c>
      <c r="K18" s="18">
        <v>326.2</v>
      </c>
      <c r="L18" s="18">
        <v>326.2</v>
      </c>
      <c r="M18" s="17">
        <v>12</v>
      </c>
      <c r="N18" s="18">
        <f t="shared" si="0"/>
        <v>1191900</v>
      </c>
      <c r="O18" s="18">
        <v>0</v>
      </c>
      <c r="P18" s="18">
        <v>0</v>
      </c>
      <c r="Q18" s="18">
        <v>0</v>
      </c>
      <c r="R18" s="18">
        <f>'2.1'!C20</f>
        <v>1191900</v>
      </c>
      <c r="S18" s="18">
        <f t="shared" si="1"/>
        <v>3653.8933169834459</v>
      </c>
      <c r="T18" s="26">
        <v>44196</v>
      </c>
    </row>
    <row r="19" spans="1:20" ht="15.75" customHeight="1">
      <c r="A19" s="15">
        <v>4</v>
      </c>
      <c r="B19" s="15"/>
      <c r="C19" s="15" t="s">
        <v>37</v>
      </c>
      <c r="D19" s="27" t="s">
        <v>13</v>
      </c>
      <c r="E19" s="16">
        <v>1965</v>
      </c>
      <c r="F19" s="16">
        <v>1965</v>
      </c>
      <c r="G19" s="17" t="s">
        <v>57</v>
      </c>
      <c r="H19" s="17">
        <v>2</v>
      </c>
      <c r="I19" s="17">
        <v>2</v>
      </c>
      <c r="J19" s="18">
        <v>635.29999999999995</v>
      </c>
      <c r="K19" s="18">
        <v>397.8</v>
      </c>
      <c r="L19" s="18">
        <v>397.8</v>
      </c>
      <c r="M19" s="17">
        <v>18</v>
      </c>
      <c r="N19" s="18">
        <f t="shared" si="0"/>
        <v>1477956</v>
      </c>
      <c r="O19" s="18">
        <v>0</v>
      </c>
      <c r="P19" s="18">
        <v>0</v>
      </c>
      <c r="Q19" s="18">
        <v>0</v>
      </c>
      <c r="R19" s="18">
        <f>'2.1'!C21</f>
        <v>1477956</v>
      </c>
      <c r="S19" s="18">
        <f t="shared" si="1"/>
        <v>3715.3242835595775</v>
      </c>
      <c r="T19" s="26">
        <v>44196</v>
      </c>
    </row>
    <row r="20" spans="1:20" ht="15.75" customHeight="1">
      <c r="A20" s="15">
        <v>5</v>
      </c>
      <c r="B20" s="15"/>
      <c r="C20" s="15" t="s">
        <v>38</v>
      </c>
      <c r="D20" s="27" t="s">
        <v>13</v>
      </c>
      <c r="E20" s="16">
        <v>1965</v>
      </c>
      <c r="F20" s="16">
        <v>1965</v>
      </c>
      <c r="G20" s="17" t="s">
        <v>57</v>
      </c>
      <c r="H20" s="17">
        <v>2</v>
      </c>
      <c r="I20" s="17">
        <v>2</v>
      </c>
      <c r="J20" s="18">
        <v>457.7</v>
      </c>
      <c r="K20" s="18">
        <v>403.4</v>
      </c>
      <c r="L20" s="18">
        <v>403.4</v>
      </c>
      <c r="M20" s="17">
        <v>20</v>
      </c>
      <c r="N20" s="18">
        <f t="shared" si="0"/>
        <v>1380617.5</v>
      </c>
      <c r="O20" s="18">
        <v>0</v>
      </c>
      <c r="P20" s="18">
        <v>0</v>
      </c>
      <c r="Q20" s="18">
        <v>0</v>
      </c>
      <c r="R20" s="18">
        <f>'2.1'!C22</f>
        <v>1380617.5</v>
      </c>
      <c r="S20" s="18">
        <f t="shared" si="1"/>
        <v>3422.4529003470502</v>
      </c>
      <c r="T20" s="26">
        <v>44196</v>
      </c>
    </row>
    <row r="21" spans="1:20" ht="15.75" customHeight="1">
      <c r="A21" s="15">
        <v>6</v>
      </c>
      <c r="B21" s="15"/>
      <c r="C21" s="15" t="s">
        <v>46</v>
      </c>
      <c r="D21" s="27" t="s">
        <v>13</v>
      </c>
      <c r="E21" s="16">
        <v>1964</v>
      </c>
      <c r="F21" s="16">
        <v>1964</v>
      </c>
      <c r="G21" s="17" t="s">
        <v>57</v>
      </c>
      <c r="H21" s="17">
        <v>2</v>
      </c>
      <c r="I21" s="17">
        <v>2</v>
      </c>
      <c r="J21" s="18">
        <v>680.9</v>
      </c>
      <c r="K21" s="18">
        <v>632.6</v>
      </c>
      <c r="L21" s="18">
        <v>632.6</v>
      </c>
      <c r="M21" s="17">
        <v>32</v>
      </c>
      <c r="N21" s="18">
        <f t="shared" si="0"/>
        <v>3569481.1</v>
      </c>
      <c r="O21" s="18">
        <v>0</v>
      </c>
      <c r="P21" s="18">
        <v>0</v>
      </c>
      <c r="Q21" s="18">
        <v>0</v>
      </c>
      <c r="R21" s="18">
        <f>'2.1'!C23</f>
        <v>3569481.1</v>
      </c>
      <c r="S21" s="18">
        <f t="shared" si="1"/>
        <v>5642.5562756876379</v>
      </c>
      <c r="T21" s="26">
        <v>44196</v>
      </c>
    </row>
    <row r="22" spans="1:20" ht="15.75" customHeight="1">
      <c r="A22" s="15">
        <v>7</v>
      </c>
      <c r="B22" s="15"/>
      <c r="C22" s="15" t="s">
        <v>47</v>
      </c>
      <c r="D22" s="27" t="s">
        <v>13</v>
      </c>
      <c r="E22" s="16">
        <v>1968</v>
      </c>
      <c r="F22" s="16">
        <v>1968</v>
      </c>
      <c r="G22" s="17" t="s">
        <v>57</v>
      </c>
      <c r="H22" s="17">
        <v>2</v>
      </c>
      <c r="I22" s="17">
        <v>2</v>
      </c>
      <c r="J22" s="18">
        <v>1138.8</v>
      </c>
      <c r="K22" s="18">
        <v>731.5</v>
      </c>
      <c r="L22" s="18">
        <v>731.5</v>
      </c>
      <c r="M22" s="17">
        <v>21</v>
      </c>
      <c r="N22" s="18">
        <f t="shared" si="0"/>
        <v>2576887.8000000003</v>
      </c>
      <c r="O22" s="18">
        <v>0</v>
      </c>
      <c r="P22" s="18">
        <v>0</v>
      </c>
      <c r="Q22" s="18">
        <v>0</v>
      </c>
      <c r="R22" s="18">
        <f>'2.1'!C24</f>
        <v>2576887.8000000003</v>
      </c>
      <c r="S22" s="18">
        <f t="shared" si="1"/>
        <v>3522.7447710184556</v>
      </c>
      <c r="T22" s="26">
        <v>44196</v>
      </c>
    </row>
    <row r="23" spans="1:20" ht="15.75" customHeight="1">
      <c r="A23" s="15">
        <v>8</v>
      </c>
      <c r="B23" s="15"/>
      <c r="C23" s="15" t="s">
        <v>48</v>
      </c>
      <c r="D23" s="27" t="s">
        <v>13</v>
      </c>
      <c r="E23" s="16">
        <v>1970</v>
      </c>
      <c r="F23" s="16">
        <v>1970</v>
      </c>
      <c r="G23" s="17" t="s">
        <v>57</v>
      </c>
      <c r="H23" s="17">
        <v>2</v>
      </c>
      <c r="I23" s="17">
        <v>2</v>
      </c>
      <c r="J23" s="18">
        <v>1100.0999999999999</v>
      </c>
      <c r="K23" s="18">
        <v>700.7</v>
      </c>
      <c r="L23" s="18">
        <v>700.7</v>
      </c>
      <c r="M23" s="17">
        <v>29</v>
      </c>
      <c r="N23" s="18">
        <f t="shared" si="0"/>
        <v>2515703.6</v>
      </c>
      <c r="O23" s="18">
        <v>0</v>
      </c>
      <c r="P23" s="18">
        <v>0</v>
      </c>
      <c r="Q23" s="18">
        <v>0</v>
      </c>
      <c r="R23" s="18">
        <f>'2.1'!C25</f>
        <v>2515703.6</v>
      </c>
      <c r="S23" s="18">
        <f t="shared" si="1"/>
        <v>3590.2720137005849</v>
      </c>
      <c r="T23" s="26">
        <v>44196</v>
      </c>
    </row>
    <row r="24" spans="1:20" ht="62.25" customHeight="1" thickBot="1">
      <c r="A24" s="20"/>
      <c r="B24" s="21"/>
      <c r="C24" s="34" t="s">
        <v>33</v>
      </c>
      <c r="D24" s="28"/>
      <c r="E24" s="22"/>
      <c r="F24" s="23"/>
      <c r="G24" s="23"/>
      <c r="H24" s="23"/>
      <c r="I24" s="23"/>
      <c r="J24" s="24">
        <f t="shared" ref="J24:R24" si="2">SUM(J16:J23)</f>
        <v>5638.4</v>
      </c>
      <c r="K24" s="24">
        <f t="shared" si="2"/>
        <v>4161.0999999999995</v>
      </c>
      <c r="L24" s="24">
        <f t="shared" si="2"/>
        <v>4161.0999999999995</v>
      </c>
      <c r="M24" s="23">
        <f t="shared" si="2"/>
        <v>172</v>
      </c>
      <c r="N24" s="24">
        <f>SUM(N16:N23)</f>
        <v>15231752</v>
      </c>
      <c r="O24" s="24">
        <f t="shared" si="2"/>
        <v>0</v>
      </c>
      <c r="P24" s="24">
        <f t="shared" si="2"/>
        <v>0</v>
      </c>
      <c r="Q24" s="24">
        <f t="shared" si="2"/>
        <v>0</v>
      </c>
      <c r="R24" s="24">
        <f t="shared" si="2"/>
        <v>15231752</v>
      </c>
      <c r="S24" s="24"/>
      <c r="T24" s="25"/>
    </row>
    <row r="25" spans="1:20" ht="15.75" thickBot="1">
      <c r="A25" s="161" t="s">
        <v>18</v>
      </c>
      <c r="B25" s="162"/>
      <c r="C25" s="163"/>
      <c r="D25" s="29"/>
      <c r="E25" s="9"/>
      <c r="F25" s="9"/>
      <c r="G25" s="9"/>
      <c r="H25" s="37"/>
      <c r="I25" s="37"/>
      <c r="J25" s="9"/>
      <c r="K25" s="9"/>
      <c r="L25" s="9"/>
      <c r="M25" s="37"/>
      <c r="N25" s="9"/>
      <c r="O25" s="9"/>
      <c r="P25" s="9"/>
      <c r="Q25" s="9"/>
      <c r="R25" s="9"/>
      <c r="S25" s="14"/>
      <c r="T25" s="9"/>
    </row>
    <row r="26" spans="1:20" ht="21" customHeight="1" thickBot="1">
      <c r="A26" s="164" t="s">
        <v>15</v>
      </c>
      <c r="B26" s="165"/>
      <c r="C26" s="166"/>
      <c r="D26" s="29"/>
      <c r="E26" s="9"/>
      <c r="F26" s="9"/>
      <c r="G26" s="9"/>
      <c r="H26" s="37"/>
      <c r="I26" s="37"/>
      <c r="J26" s="9"/>
      <c r="K26" s="9"/>
      <c r="L26" s="9"/>
      <c r="M26" s="37"/>
      <c r="N26" s="9"/>
      <c r="O26" s="9"/>
      <c r="P26" s="9"/>
      <c r="Q26" s="9"/>
      <c r="R26" s="9"/>
      <c r="S26" s="14"/>
      <c r="T26" s="9"/>
    </row>
    <row r="27" spans="1:20" ht="15.75" customHeight="1">
      <c r="A27" s="15">
        <v>1</v>
      </c>
      <c r="B27" s="15">
        <v>1</v>
      </c>
      <c r="C27" s="15" t="s">
        <v>20</v>
      </c>
      <c r="D27" s="27" t="s">
        <v>13</v>
      </c>
      <c r="E27" s="16">
        <v>1971</v>
      </c>
      <c r="F27" s="16">
        <v>1971</v>
      </c>
      <c r="G27" s="17" t="s">
        <v>57</v>
      </c>
      <c r="H27" s="17">
        <f>[1]Лист2!G11</f>
        <v>2</v>
      </c>
      <c r="I27" s="17">
        <v>1</v>
      </c>
      <c r="J27" s="18">
        <v>693</v>
      </c>
      <c r="K27" s="39">
        <v>360</v>
      </c>
      <c r="L27" s="18">
        <v>360</v>
      </c>
      <c r="M27" s="17">
        <v>12</v>
      </c>
      <c r="N27" s="38">
        <f>R27</f>
        <v>247328</v>
      </c>
      <c r="O27" s="38">
        <v>0</v>
      </c>
      <c r="P27" s="38">
        <v>0</v>
      </c>
      <c r="Q27" s="38">
        <v>0</v>
      </c>
      <c r="R27" s="38">
        <f>'2.1'!C28</f>
        <v>247328</v>
      </c>
      <c r="S27" s="38">
        <f>N27/K27</f>
        <v>687.02222222222224</v>
      </c>
      <c r="T27" s="26">
        <v>44561</v>
      </c>
    </row>
    <row r="28" spans="1:20" ht="15.75" customHeight="1">
      <c r="A28" s="15">
        <v>2</v>
      </c>
      <c r="B28" s="15">
        <v>2</v>
      </c>
      <c r="C28" s="15" t="s">
        <v>23</v>
      </c>
      <c r="D28" s="27" t="s">
        <v>13</v>
      </c>
      <c r="E28" s="16">
        <v>1971</v>
      </c>
      <c r="F28" s="16">
        <v>1971</v>
      </c>
      <c r="G28" s="17" t="s">
        <v>57</v>
      </c>
      <c r="H28" s="17">
        <f>[1]Лист2!G12</f>
        <v>2</v>
      </c>
      <c r="I28" s="17">
        <f>[1]Лист2!H12</f>
        <v>2</v>
      </c>
      <c r="J28" s="18">
        <v>1072.9000000000001</v>
      </c>
      <c r="K28" s="39">
        <v>565.70000000000005</v>
      </c>
      <c r="L28" s="18">
        <v>565.70000000000005</v>
      </c>
      <c r="M28" s="17">
        <v>30</v>
      </c>
      <c r="N28" s="38">
        <f t="shared" ref="N28:N46" si="3">R28</f>
        <v>463113.99999999994</v>
      </c>
      <c r="O28" s="38">
        <v>0</v>
      </c>
      <c r="P28" s="38">
        <v>0</v>
      </c>
      <c r="Q28" s="38">
        <v>0</v>
      </c>
      <c r="R28" s="38">
        <f>'2.1'!C29</f>
        <v>463113.99999999994</v>
      </c>
      <c r="S28" s="38">
        <f t="shared" ref="S28:S46" si="4">N28/K28</f>
        <v>818.65653173059911</v>
      </c>
      <c r="T28" s="26">
        <v>44561</v>
      </c>
    </row>
    <row r="29" spans="1:20" ht="15.75" customHeight="1">
      <c r="A29" s="15">
        <v>3</v>
      </c>
      <c r="B29" s="15"/>
      <c r="C29" s="15" t="s">
        <v>24</v>
      </c>
      <c r="D29" s="27" t="s">
        <v>13</v>
      </c>
      <c r="E29" s="16">
        <v>1960</v>
      </c>
      <c r="F29" s="16">
        <v>2018</v>
      </c>
      <c r="G29" s="17" t="s">
        <v>57</v>
      </c>
      <c r="H29" s="35">
        <v>2</v>
      </c>
      <c r="I29" s="35">
        <v>2</v>
      </c>
      <c r="J29" s="36">
        <v>636.55999999999995</v>
      </c>
      <c r="K29" s="39">
        <v>586.55999999999995</v>
      </c>
      <c r="L29" s="36">
        <v>586.55999999999995</v>
      </c>
      <c r="M29" s="35">
        <v>15</v>
      </c>
      <c r="N29" s="38">
        <f t="shared" si="3"/>
        <v>421468</v>
      </c>
      <c r="O29" s="38">
        <v>0</v>
      </c>
      <c r="P29" s="38">
        <v>0</v>
      </c>
      <c r="Q29" s="38">
        <v>0</v>
      </c>
      <c r="R29" s="38">
        <f>'2.1'!C30</f>
        <v>421468</v>
      </c>
      <c r="S29" s="38">
        <f t="shared" si="4"/>
        <v>718.54200763775236</v>
      </c>
      <c r="T29" s="26">
        <v>44561</v>
      </c>
    </row>
    <row r="30" spans="1:20" ht="15.75" customHeight="1">
      <c r="A30" s="15">
        <v>4</v>
      </c>
      <c r="B30" s="15"/>
      <c r="C30" s="15" t="s">
        <v>31</v>
      </c>
      <c r="D30" s="27" t="s">
        <v>13</v>
      </c>
      <c r="E30" s="16">
        <v>1965</v>
      </c>
      <c r="F30" s="16">
        <v>1965</v>
      </c>
      <c r="G30" s="17" t="s">
        <v>57</v>
      </c>
      <c r="H30" s="35">
        <v>2</v>
      </c>
      <c r="I30" s="35">
        <v>2</v>
      </c>
      <c r="J30" s="36">
        <v>373</v>
      </c>
      <c r="K30" s="39">
        <v>326.2</v>
      </c>
      <c r="L30" s="36">
        <v>326.2</v>
      </c>
      <c r="M30" s="35">
        <v>12</v>
      </c>
      <c r="N30" s="38">
        <f t="shared" si="3"/>
        <v>358800</v>
      </c>
      <c r="O30" s="38">
        <v>0</v>
      </c>
      <c r="P30" s="38">
        <v>0</v>
      </c>
      <c r="Q30" s="38">
        <v>0</v>
      </c>
      <c r="R30" s="38">
        <f>'2.1'!C31</f>
        <v>358800</v>
      </c>
      <c r="S30" s="38">
        <f t="shared" si="4"/>
        <v>1099.9386879215206</v>
      </c>
      <c r="T30" s="26">
        <v>44561</v>
      </c>
    </row>
    <row r="31" spans="1:20" ht="15.75" customHeight="1">
      <c r="A31" s="15">
        <v>5</v>
      </c>
      <c r="B31" s="15"/>
      <c r="C31" s="15" t="s">
        <v>37</v>
      </c>
      <c r="D31" s="27" t="s">
        <v>13</v>
      </c>
      <c r="E31" s="16">
        <v>1965</v>
      </c>
      <c r="F31" s="16">
        <v>1965</v>
      </c>
      <c r="G31" s="17" t="s">
        <v>57</v>
      </c>
      <c r="H31" s="35">
        <v>2</v>
      </c>
      <c r="I31" s="35">
        <v>2</v>
      </c>
      <c r="J31" s="36">
        <v>635.29999999999995</v>
      </c>
      <c r="K31" s="39">
        <v>397.8</v>
      </c>
      <c r="L31" s="36">
        <v>397.8</v>
      </c>
      <c r="M31" s="35">
        <v>18</v>
      </c>
      <c r="N31" s="38">
        <f t="shared" si="3"/>
        <v>1768294.3999999999</v>
      </c>
      <c r="O31" s="38">
        <v>0</v>
      </c>
      <c r="P31" s="38">
        <v>0</v>
      </c>
      <c r="Q31" s="38">
        <v>0</v>
      </c>
      <c r="R31" s="38">
        <f>'2.1'!C32</f>
        <v>1768294.3999999999</v>
      </c>
      <c r="S31" s="38">
        <f t="shared" si="4"/>
        <v>4445.1845148315733</v>
      </c>
      <c r="T31" s="26">
        <v>44561</v>
      </c>
    </row>
    <row r="32" spans="1:20" ht="15.75" customHeight="1">
      <c r="A32" s="15">
        <v>6</v>
      </c>
      <c r="B32" s="15"/>
      <c r="C32" s="15" t="s">
        <v>38</v>
      </c>
      <c r="D32" s="27" t="s">
        <v>13</v>
      </c>
      <c r="E32" s="16">
        <v>1965</v>
      </c>
      <c r="F32" s="16">
        <v>1965</v>
      </c>
      <c r="G32" s="17" t="s">
        <v>57</v>
      </c>
      <c r="H32" s="35">
        <v>2</v>
      </c>
      <c r="I32" s="35">
        <v>2</v>
      </c>
      <c r="J32" s="36">
        <v>457.7</v>
      </c>
      <c r="K32" s="39">
        <v>403.4</v>
      </c>
      <c r="L32" s="36">
        <v>403.4</v>
      </c>
      <c r="M32" s="35">
        <v>20</v>
      </c>
      <c r="N32" s="38">
        <f t="shared" si="3"/>
        <v>2102190.4</v>
      </c>
      <c r="O32" s="38">
        <v>0</v>
      </c>
      <c r="P32" s="38">
        <v>0</v>
      </c>
      <c r="Q32" s="38">
        <v>0</v>
      </c>
      <c r="R32" s="38">
        <f>'2.1'!C33</f>
        <v>2102190.4</v>
      </c>
      <c r="S32" s="38">
        <f t="shared" si="4"/>
        <v>5211.1809618244915</v>
      </c>
      <c r="T32" s="26">
        <v>44561</v>
      </c>
    </row>
    <row r="33" spans="1:20" ht="15.75" customHeight="1">
      <c r="A33" s="15">
        <v>7</v>
      </c>
      <c r="B33" s="15"/>
      <c r="C33" s="15" t="s">
        <v>39</v>
      </c>
      <c r="D33" s="27" t="s">
        <v>13</v>
      </c>
      <c r="E33" s="16">
        <v>1968</v>
      </c>
      <c r="F33" s="16">
        <v>1968</v>
      </c>
      <c r="G33" s="17" t="s">
        <v>57</v>
      </c>
      <c r="H33" s="35">
        <v>2</v>
      </c>
      <c r="I33" s="35">
        <v>2</v>
      </c>
      <c r="J33" s="36">
        <v>1115.9000000000001</v>
      </c>
      <c r="K33" s="39">
        <v>709.7</v>
      </c>
      <c r="L33" s="36">
        <v>709.7</v>
      </c>
      <c r="M33" s="35">
        <v>31</v>
      </c>
      <c r="N33" s="38">
        <f t="shared" si="3"/>
        <v>225132</v>
      </c>
      <c r="O33" s="38">
        <v>0</v>
      </c>
      <c r="P33" s="38">
        <v>0</v>
      </c>
      <c r="Q33" s="38">
        <v>0</v>
      </c>
      <c r="R33" s="38">
        <f>'2.1'!C34</f>
        <v>225132</v>
      </c>
      <c r="S33" s="38">
        <f t="shared" si="4"/>
        <v>317.22136113850922</v>
      </c>
      <c r="T33" s="26">
        <v>44561</v>
      </c>
    </row>
    <row r="34" spans="1:20" ht="15.75" customHeight="1">
      <c r="A34" s="15">
        <v>8</v>
      </c>
      <c r="B34" s="15"/>
      <c r="C34" s="15" t="s">
        <v>40</v>
      </c>
      <c r="D34" s="27" t="s">
        <v>13</v>
      </c>
      <c r="E34" s="16">
        <v>1965</v>
      </c>
      <c r="F34" s="16">
        <v>2018</v>
      </c>
      <c r="G34" s="17" t="s">
        <v>57</v>
      </c>
      <c r="H34" s="17">
        <v>2</v>
      </c>
      <c r="I34" s="17">
        <v>2</v>
      </c>
      <c r="J34" s="18">
        <v>621.70000000000005</v>
      </c>
      <c r="K34" s="39">
        <v>380.8</v>
      </c>
      <c r="L34" s="18">
        <v>380.8</v>
      </c>
      <c r="M34" s="17">
        <v>19</v>
      </c>
      <c r="N34" s="38">
        <f t="shared" si="3"/>
        <v>1758881</v>
      </c>
      <c r="O34" s="38">
        <v>0</v>
      </c>
      <c r="P34" s="38">
        <v>0</v>
      </c>
      <c r="Q34" s="38">
        <v>0</v>
      </c>
      <c r="R34" s="38">
        <f>'2.1'!C35</f>
        <v>1758881</v>
      </c>
      <c r="S34" s="38">
        <f t="shared" si="4"/>
        <v>4618.9101890756301</v>
      </c>
      <c r="T34" s="26">
        <v>44561</v>
      </c>
    </row>
    <row r="35" spans="1:20" ht="15.75" customHeight="1">
      <c r="A35" s="15">
        <v>9</v>
      </c>
      <c r="B35" s="15"/>
      <c r="C35" s="15" t="s">
        <v>41</v>
      </c>
      <c r="D35" s="27" t="s">
        <v>13</v>
      </c>
      <c r="E35" s="16">
        <v>1965</v>
      </c>
      <c r="F35" s="16">
        <v>2018</v>
      </c>
      <c r="G35" s="17" t="s">
        <v>57</v>
      </c>
      <c r="H35" s="17">
        <v>2</v>
      </c>
      <c r="I35" s="17">
        <v>2</v>
      </c>
      <c r="J35" s="18">
        <v>604</v>
      </c>
      <c r="K35" s="39">
        <v>371</v>
      </c>
      <c r="L35" s="18">
        <v>371</v>
      </c>
      <c r="M35" s="17">
        <v>20</v>
      </c>
      <c r="N35" s="38">
        <f t="shared" si="3"/>
        <v>2083872</v>
      </c>
      <c r="O35" s="38">
        <v>0</v>
      </c>
      <c r="P35" s="38">
        <v>0</v>
      </c>
      <c r="Q35" s="38">
        <v>0</v>
      </c>
      <c r="R35" s="38">
        <f>'2.1'!C36</f>
        <v>2083872</v>
      </c>
      <c r="S35" s="38">
        <f t="shared" si="4"/>
        <v>5616.9056603773588</v>
      </c>
      <c r="T35" s="26">
        <v>44561</v>
      </c>
    </row>
    <row r="36" spans="1:20" ht="15.75" customHeight="1">
      <c r="A36" s="15">
        <v>10</v>
      </c>
      <c r="B36" s="15"/>
      <c r="C36" s="15" t="s">
        <v>42</v>
      </c>
      <c r="D36" s="27" t="s">
        <v>13</v>
      </c>
      <c r="E36" s="16">
        <v>1965</v>
      </c>
      <c r="F36" s="16">
        <v>1965</v>
      </c>
      <c r="G36" s="17" t="s">
        <v>57</v>
      </c>
      <c r="H36" s="17">
        <v>2</v>
      </c>
      <c r="I36" s="17">
        <v>2</v>
      </c>
      <c r="J36" s="18">
        <v>617</v>
      </c>
      <c r="K36" s="39">
        <v>381</v>
      </c>
      <c r="L36" s="18">
        <v>381</v>
      </c>
      <c r="M36" s="17">
        <v>14</v>
      </c>
      <c r="N36" s="38">
        <f t="shared" si="3"/>
        <v>2537548.2000000002</v>
      </c>
      <c r="O36" s="38">
        <v>0</v>
      </c>
      <c r="P36" s="38">
        <v>0</v>
      </c>
      <c r="Q36" s="38">
        <v>0</v>
      </c>
      <c r="R36" s="38">
        <f>'2.1'!C37</f>
        <v>2537548.2000000002</v>
      </c>
      <c r="S36" s="38">
        <f t="shared" si="4"/>
        <v>6660.2314960629928</v>
      </c>
      <c r="T36" s="26">
        <v>44561</v>
      </c>
    </row>
    <row r="37" spans="1:20" ht="15.75" customHeight="1">
      <c r="A37" s="15">
        <v>11</v>
      </c>
      <c r="B37" s="15"/>
      <c r="C37" s="15" t="s">
        <v>43</v>
      </c>
      <c r="D37" s="27" t="s">
        <v>13</v>
      </c>
      <c r="E37" s="16">
        <v>1968</v>
      </c>
      <c r="F37" s="16">
        <v>1968</v>
      </c>
      <c r="G37" s="17" t="s">
        <v>57</v>
      </c>
      <c r="H37" s="17">
        <v>2</v>
      </c>
      <c r="I37" s="17">
        <v>2</v>
      </c>
      <c r="J37" s="18">
        <v>564.5</v>
      </c>
      <c r="K37" s="39">
        <v>342.3</v>
      </c>
      <c r="L37" s="18">
        <v>342.3</v>
      </c>
      <c r="M37" s="17">
        <v>19</v>
      </c>
      <c r="N37" s="38">
        <f t="shared" si="3"/>
        <v>383640</v>
      </c>
      <c r="O37" s="38">
        <v>0</v>
      </c>
      <c r="P37" s="38">
        <v>0</v>
      </c>
      <c r="Q37" s="38">
        <v>0</v>
      </c>
      <c r="R37" s="38">
        <f>'2.1'!C38</f>
        <v>383640</v>
      </c>
      <c r="S37" s="38">
        <f t="shared" si="4"/>
        <v>1120.7712532865908</v>
      </c>
      <c r="T37" s="26">
        <v>44561</v>
      </c>
    </row>
    <row r="38" spans="1:20" ht="15.75" customHeight="1">
      <c r="A38" s="15">
        <v>12</v>
      </c>
      <c r="B38" s="15"/>
      <c r="C38" s="15" t="s">
        <v>35</v>
      </c>
      <c r="D38" s="27" t="s">
        <v>13</v>
      </c>
      <c r="E38" s="16">
        <v>1960</v>
      </c>
      <c r="F38" s="16">
        <v>2017</v>
      </c>
      <c r="G38" s="17" t="s">
        <v>57</v>
      </c>
      <c r="H38" s="17">
        <v>2</v>
      </c>
      <c r="I38" s="17">
        <v>1</v>
      </c>
      <c r="J38" s="18">
        <v>247.9</v>
      </c>
      <c r="K38" s="39">
        <v>142.9</v>
      </c>
      <c r="L38" s="18">
        <v>142.9</v>
      </c>
      <c r="M38" s="17">
        <v>10</v>
      </c>
      <c r="N38" s="38">
        <f t="shared" si="3"/>
        <v>158756</v>
      </c>
      <c r="O38" s="38">
        <v>0</v>
      </c>
      <c r="P38" s="38">
        <v>0</v>
      </c>
      <c r="Q38" s="38">
        <v>0</v>
      </c>
      <c r="R38" s="38">
        <f>'2.1'!C39</f>
        <v>158756</v>
      </c>
      <c r="S38" s="38">
        <f t="shared" si="4"/>
        <v>1110.9587123862841</v>
      </c>
      <c r="T38" s="26">
        <v>44561</v>
      </c>
    </row>
    <row r="39" spans="1:20" ht="15.75" customHeight="1">
      <c r="A39" s="15">
        <v>13</v>
      </c>
      <c r="B39" s="15"/>
      <c r="C39" s="15" t="s">
        <v>46</v>
      </c>
      <c r="D39" s="27" t="s">
        <v>13</v>
      </c>
      <c r="E39" s="16">
        <v>1964</v>
      </c>
      <c r="F39" s="16">
        <v>1964</v>
      </c>
      <c r="G39" s="17" t="s">
        <v>57</v>
      </c>
      <c r="H39" s="17">
        <v>2</v>
      </c>
      <c r="I39" s="17">
        <v>2</v>
      </c>
      <c r="J39" s="18">
        <v>680.9</v>
      </c>
      <c r="K39" s="39">
        <v>632.6</v>
      </c>
      <c r="L39" s="18">
        <v>632.6</v>
      </c>
      <c r="M39" s="17">
        <v>32</v>
      </c>
      <c r="N39" s="38">
        <f t="shared" si="3"/>
        <v>773856</v>
      </c>
      <c r="O39" s="38">
        <v>0</v>
      </c>
      <c r="P39" s="38">
        <v>0</v>
      </c>
      <c r="Q39" s="38">
        <v>0</v>
      </c>
      <c r="R39" s="38">
        <f>'2.1'!C40</f>
        <v>773856</v>
      </c>
      <c r="S39" s="38">
        <f t="shared" si="4"/>
        <v>1223.2943408156814</v>
      </c>
      <c r="T39" s="26">
        <v>44561</v>
      </c>
    </row>
    <row r="40" spans="1:20" ht="15.75" customHeight="1">
      <c r="A40" s="15">
        <v>14</v>
      </c>
      <c r="B40" s="15"/>
      <c r="C40" s="15" t="s">
        <v>47</v>
      </c>
      <c r="D40" s="27" t="s">
        <v>13</v>
      </c>
      <c r="E40" s="16">
        <v>1968</v>
      </c>
      <c r="F40" s="16">
        <v>1968</v>
      </c>
      <c r="G40" s="17" t="s">
        <v>57</v>
      </c>
      <c r="H40" s="17">
        <v>2</v>
      </c>
      <c r="I40" s="17">
        <v>2</v>
      </c>
      <c r="J40" s="18">
        <v>1138.8</v>
      </c>
      <c r="K40" s="39">
        <v>731.5</v>
      </c>
      <c r="L40" s="18">
        <v>731.5</v>
      </c>
      <c r="M40" s="17">
        <v>21</v>
      </c>
      <c r="N40" s="38">
        <f t="shared" si="3"/>
        <v>983858.8</v>
      </c>
      <c r="O40" s="38">
        <v>0</v>
      </c>
      <c r="P40" s="38">
        <v>0</v>
      </c>
      <c r="Q40" s="38">
        <v>0</v>
      </c>
      <c r="R40" s="38">
        <f>'2.1'!C41</f>
        <v>983858.8</v>
      </c>
      <c r="S40" s="38">
        <f t="shared" si="4"/>
        <v>1344.9881066302119</v>
      </c>
      <c r="T40" s="26">
        <v>44561</v>
      </c>
    </row>
    <row r="41" spans="1:20" ht="15.75" customHeight="1">
      <c r="A41" s="15">
        <v>15</v>
      </c>
      <c r="B41" s="15"/>
      <c r="C41" s="15" t="s">
        <v>48</v>
      </c>
      <c r="D41" s="27" t="s">
        <v>13</v>
      </c>
      <c r="E41" s="16">
        <v>1970</v>
      </c>
      <c r="F41" s="16">
        <v>1970</v>
      </c>
      <c r="G41" s="17" t="s">
        <v>57</v>
      </c>
      <c r="H41" s="17">
        <v>2</v>
      </c>
      <c r="I41" s="17">
        <v>2</v>
      </c>
      <c r="J41" s="18">
        <v>1100.0999999999999</v>
      </c>
      <c r="K41" s="39">
        <v>700.7</v>
      </c>
      <c r="L41" s="18">
        <v>700.7</v>
      </c>
      <c r="M41" s="17">
        <v>29</v>
      </c>
      <c r="N41" s="38">
        <f t="shared" si="3"/>
        <v>1860005.2</v>
      </c>
      <c r="O41" s="38">
        <v>0</v>
      </c>
      <c r="P41" s="38">
        <v>0</v>
      </c>
      <c r="Q41" s="38">
        <v>0</v>
      </c>
      <c r="R41" s="38">
        <f>'2.1'!C42</f>
        <v>1860005.2</v>
      </c>
      <c r="S41" s="38">
        <f t="shared" si="4"/>
        <v>2654.4957899243609</v>
      </c>
      <c r="T41" s="26">
        <v>44561</v>
      </c>
    </row>
    <row r="42" spans="1:20" ht="15.75" customHeight="1">
      <c r="A42" s="15">
        <v>16</v>
      </c>
      <c r="B42" s="15"/>
      <c r="C42" s="15" t="s">
        <v>49</v>
      </c>
      <c r="D42" s="27" t="s">
        <v>13</v>
      </c>
      <c r="E42" s="16">
        <v>1967</v>
      </c>
      <c r="F42" s="16">
        <v>1967</v>
      </c>
      <c r="G42" s="17" t="s">
        <v>57</v>
      </c>
      <c r="H42" s="17">
        <v>2</v>
      </c>
      <c r="I42" s="17">
        <v>2</v>
      </c>
      <c r="J42" s="18">
        <v>982.5</v>
      </c>
      <c r="K42" s="39">
        <v>625.6</v>
      </c>
      <c r="L42" s="18">
        <v>625.6</v>
      </c>
      <c r="M42" s="17">
        <v>29</v>
      </c>
      <c r="N42" s="38">
        <f t="shared" si="3"/>
        <v>3965307.8000000003</v>
      </c>
      <c r="O42" s="38">
        <v>0</v>
      </c>
      <c r="P42" s="38">
        <v>0</v>
      </c>
      <c r="Q42" s="38">
        <v>0</v>
      </c>
      <c r="R42" s="38">
        <f>'2.1'!C43</f>
        <v>3965307.8000000003</v>
      </c>
      <c r="S42" s="38">
        <f t="shared" si="4"/>
        <v>6338.407608695652</v>
      </c>
      <c r="T42" s="26">
        <v>44561</v>
      </c>
    </row>
    <row r="43" spans="1:20" ht="15.75" customHeight="1">
      <c r="A43" s="15">
        <v>17</v>
      </c>
      <c r="B43" s="15"/>
      <c r="C43" s="15" t="s">
        <v>44</v>
      </c>
      <c r="D43" s="27" t="s">
        <v>13</v>
      </c>
      <c r="E43" s="16">
        <v>1970</v>
      </c>
      <c r="F43" s="16">
        <v>1970</v>
      </c>
      <c r="G43" s="17" t="s">
        <v>57</v>
      </c>
      <c r="H43" s="17">
        <v>2</v>
      </c>
      <c r="I43" s="17">
        <v>2</v>
      </c>
      <c r="J43" s="18">
        <v>1136.7</v>
      </c>
      <c r="K43" s="39">
        <v>728.3</v>
      </c>
      <c r="L43" s="18">
        <v>728.3</v>
      </c>
      <c r="M43" s="17">
        <v>24</v>
      </c>
      <c r="N43" s="38">
        <f t="shared" si="3"/>
        <v>1340396</v>
      </c>
      <c r="O43" s="38">
        <v>0</v>
      </c>
      <c r="P43" s="38">
        <v>0</v>
      </c>
      <c r="Q43" s="38">
        <v>0</v>
      </c>
      <c r="R43" s="38">
        <f>'2.1'!C44</f>
        <v>1340396</v>
      </c>
      <c r="S43" s="38">
        <f t="shared" si="4"/>
        <v>1840.4448716188385</v>
      </c>
      <c r="T43" s="26">
        <v>44561</v>
      </c>
    </row>
    <row r="44" spans="1:20" ht="15.75" customHeight="1">
      <c r="A44" s="15">
        <v>18</v>
      </c>
      <c r="B44" s="15"/>
      <c r="C44" s="15" t="s">
        <v>45</v>
      </c>
      <c r="D44" s="27" t="s">
        <v>13</v>
      </c>
      <c r="E44" s="16">
        <v>1970</v>
      </c>
      <c r="F44" s="16">
        <v>1970</v>
      </c>
      <c r="G44" s="17" t="s">
        <v>57</v>
      </c>
      <c r="H44" s="17">
        <v>2</v>
      </c>
      <c r="I44" s="17">
        <v>3</v>
      </c>
      <c r="J44" s="18">
        <v>1061.0999999999999</v>
      </c>
      <c r="K44" s="18">
        <v>987.9</v>
      </c>
      <c r="L44" s="18">
        <v>987.9</v>
      </c>
      <c r="M44" s="17">
        <v>44</v>
      </c>
      <c r="N44" s="38">
        <f t="shared" si="3"/>
        <v>450880.8</v>
      </c>
      <c r="O44" s="38">
        <v>0</v>
      </c>
      <c r="P44" s="38">
        <v>0</v>
      </c>
      <c r="Q44" s="38">
        <v>0</v>
      </c>
      <c r="R44" s="38">
        <f>'2.1'!C45</f>
        <v>450880.8</v>
      </c>
      <c r="S44" s="38">
        <f t="shared" si="4"/>
        <v>456.40327968417859</v>
      </c>
      <c r="T44" s="26">
        <v>44561</v>
      </c>
    </row>
    <row r="45" spans="1:20" ht="15.75" customHeight="1">
      <c r="A45" s="15">
        <v>19</v>
      </c>
      <c r="B45" s="15"/>
      <c r="C45" s="15" t="s">
        <v>58</v>
      </c>
      <c r="D45" s="27" t="s">
        <v>13</v>
      </c>
      <c r="E45" s="16">
        <v>1979</v>
      </c>
      <c r="F45" s="16">
        <v>1979</v>
      </c>
      <c r="G45" s="17" t="s">
        <v>57</v>
      </c>
      <c r="H45" s="17">
        <v>2</v>
      </c>
      <c r="I45" s="17">
        <v>1</v>
      </c>
      <c r="J45" s="18">
        <v>420</v>
      </c>
      <c r="K45" s="39">
        <v>301.10000000000002</v>
      </c>
      <c r="L45" s="18">
        <v>263.5</v>
      </c>
      <c r="M45" s="17">
        <v>20</v>
      </c>
      <c r="N45" s="38">
        <f t="shared" si="3"/>
        <v>111800</v>
      </c>
      <c r="O45" s="38">
        <v>0</v>
      </c>
      <c r="P45" s="38">
        <v>0</v>
      </c>
      <c r="Q45" s="38">
        <v>0</v>
      </c>
      <c r="R45" s="38">
        <f>'2.1'!C46</f>
        <v>111800</v>
      </c>
      <c r="S45" s="38">
        <f t="shared" si="4"/>
        <v>371.30521421454665</v>
      </c>
      <c r="T45" s="26">
        <v>44561</v>
      </c>
    </row>
    <row r="46" spans="1:20" ht="15.75" customHeight="1">
      <c r="A46" s="15">
        <v>20</v>
      </c>
      <c r="B46" s="15"/>
      <c r="C46" s="15" t="s">
        <v>55</v>
      </c>
      <c r="D46" s="27" t="s">
        <v>13</v>
      </c>
      <c r="E46" s="16">
        <v>1972</v>
      </c>
      <c r="F46" s="16">
        <v>1972</v>
      </c>
      <c r="G46" s="17" t="s">
        <v>57</v>
      </c>
      <c r="H46" s="17">
        <v>2</v>
      </c>
      <c r="I46" s="17">
        <v>2</v>
      </c>
      <c r="J46" s="18">
        <v>682.35</v>
      </c>
      <c r="K46" s="39">
        <v>394.9</v>
      </c>
      <c r="L46" s="18">
        <v>394.9</v>
      </c>
      <c r="M46" s="17">
        <v>16</v>
      </c>
      <c r="N46" s="38">
        <f t="shared" si="3"/>
        <v>1374868</v>
      </c>
      <c r="O46" s="38">
        <v>0</v>
      </c>
      <c r="P46" s="38">
        <v>0</v>
      </c>
      <c r="Q46" s="38">
        <v>0</v>
      </c>
      <c r="R46" s="38">
        <f>'2.1'!C47</f>
        <v>1374868</v>
      </c>
      <c r="S46" s="38">
        <f t="shared" si="4"/>
        <v>3481.5598885793875</v>
      </c>
      <c r="T46" s="26">
        <v>44561</v>
      </c>
    </row>
    <row r="47" spans="1:20" ht="53.25" customHeight="1">
      <c r="A47" s="148" t="s">
        <v>34</v>
      </c>
      <c r="B47" s="148"/>
      <c r="C47" s="148"/>
      <c r="D47" s="148"/>
      <c r="E47" s="148"/>
      <c r="F47" s="148"/>
      <c r="G47" s="23" t="s">
        <v>60</v>
      </c>
      <c r="H47" s="23"/>
      <c r="I47" s="23"/>
      <c r="J47" s="24">
        <f t="shared" ref="J47:S47" si="5">SUM(J27:J46)</f>
        <v>14841.910000000002</v>
      </c>
      <c r="K47" s="24">
        <f t="shared" si="5"/>
        <v>10069.960000000001</v>
      </c>
      <c r="L47" s="24">
        <f t="shared" si="5"/>
        <v>10032.36</v>
      </c>
      <c r="M47" s="23">
        <f t="shared" si="5"/>
        <v>435</v>
      </c>
      <c r="N47" s="24">
        <f t="shared" si="5"/>
        <v>23369996.600000001</v>
      </c>
      <c r="O47" s="24">
        <f t="shared" si="5"/>
        <v>0</v>
      </c>
      <c r="P47" s="24">
        <f t="shared" si="5"/>
        <v>0</v>
      </c>
      <c r="Q47" s="24">
        <f t="shared" si="5"/>
        <v>0</v>
      </c>
      <c r="R47" s="24">
        <f t="shared" si="5"/>
        <v>23369996.600000001</v>
      </c>
      <c r="S47" s="24">
        <f t="shared" si="5"/>
        <v>50136.422698658374</v>
      </c>
      <c r="T47" s="138"/>
    </row>
    <row r="48" spans="1:20" ht="15.75" customHeight="1" thickBot="1">
      <c r="A48" s="155" t="s">
        <v>19</v>
      </c>
      <c r="B48" s="156"/>
      <c r="C48" s="157"/>
      <c r="D48" s="133"/>
      <c r="E48" s="134"/>
      <c r="F48" s="135"/>
      <c r="G48" s="9"/>
      <c r="H48" s="9"/>
      <c r="I48" s="9"/>
      <c r="J48" s="9"/>
      <c r="K48" s="136"/>
      <c r="L48" s="9"/>
      <c r="M48" s="9"/>
      <c r="N48" s="136"/>
      <c r="O48" s="9"/>
      <c r="P48" s="9"/>
      <c r="Q48" s="9"/>
      <c r="R48" s="136"/>
      <c r="S48" s="137"/>
      <c r="T48" s="137"/>
    </row>
    <row r="49" spans="1:20" ht="30" customHeight="1">
      <c r="A49" s="158" t="str">
        <f t="shared" ref="A49" si="6">$A$26</f>
        <v>Ипатовский городской округ Ставропольского края</v>
      </c>
      <c r="B49" s="159"/>
      <c r="C49" s="160"/>
      <c r="D49" s="30"/>
      <c r="E49" s="31"/>
      <c r="F49" s="31"/>
      <c r="G49" s="31"/>
      <c r="H49" s="31"/>
      <c r="I49" s="31"/>
      <c r="J49" s="31"/>
      <c r="K49" s="31"/>
      <c r="L49" s="31"/>
      <c r="M49" s="31"/>
      <c r="N49" s="32"/>
      <c r="O49" s="31"/>
      <c r="P49" s="31"/>
      <c r="Q49" s="31"/>
      <c r="R49" s="32"/>
      <c r="S49" s="33"/>
      <c r="T49" s="33"/>
    </row>
    <row r="50" spans="1:20" ht="18.75" customHeight="1" thickBot="1">
      <c r="A50" s="40">
        <v>1</v>
      </c>
      <c r="B50" s="41">
        <f>[1]Лист2!B16</f>
        <v>1</v>
      </c>
      <c r="C50" s="42" t="s">
        <v>20</v>
      </c>
      <c r="D50" s="43" t="s">
        <v>13</v>
      </c>
      <c r="E50" s="44">
        <v>1971</v>
      </c>
      <c r="F50" s="44">
        <v>1971</v>
      </c>
      <c r="G50" s="53" t="s">
        <v>57</v>
      </c>
      <c r="H50" s="44">
        <v>2</v>
      </c>
      <c r="I50" s="44">
        <v>1</v>
      </c>
      <c r="J50" s="52">
        <v>693</v>
      </c>
      <c r="K50" s="52">
        <v>360</v>
      </c>
      <c r="L50" s="52">
        <v>360</v>
      </c>
      <c r="M50" s="44">
        <v>12</v>
      </c>
      <c r="N50" s="46">
        <f>R50</f>
        <v>94202</v>
      </c>
      <c r="O50" s="46">
        <v>0</v>
      </c>
      <c r="P50" s="46">
        <v>0</v>
      </c>
      <c r="Q50" s="46">
        <v>0</v>
      </c>
      <c r="R50" s="46">
        <f>'2.1'!C50</f>
        <v>94202</v>
      </c>
      <c r="S50" s="46">
        <f>N50/K50</f>
        <v>261.67222222222222</v>
      </c>
      <c r="T50" s="47">
        <v>44926</v>
      </c>
    </row>
    <row r="51" spans="1:20" ht="17.25" customHeight="1" thickBot="1">
      <c r="A51" s="40">
        <v>2</v>
      </c>
      <c r="B51" s="41">
        <f>[1]Лист2!B17</f>
        <v>2</v>
      </c>
      <c r="C51" s="42" t="s">
        <v>21</v>
      </c>
      <c r="D51" s="43" t="s">
        <v>13</v>
      </c>
      <c r="E51" s="44">
        <v>1976</v>
      </c>
      <c r="F51" s="44">
        <v>2013</v>
      </c>
      <c r="G51" s="53" t="s">
        <v>57</v>
      </c>
      <c r="H51" s="44">
        <f>[1]Лист2!G17</f>
        <v>2</v>
      </c>
      <c r="I51" s="44">
        <f>[1]Лист2!H17</f>
        <v>2</v>
      </c>
      <c r="J51" s="52">
        <v>604.5</v>
      </c>
      <c r="K51" s="52">
        <v>551.29999999999995</v>
      </c>
      <c r="L51" s="52">
        <v>551.29999999999995</v>
      </c>
      <c r="M51" s="44">
        <v>21</v>
      </c>
      <c r="N51" s="46">
        <f t="shared" ref="N51:N71" si="7">R51</f>
        <v>207946</v>
      </c>
      <c r="O51" s="46">
        <v>0</v>
      </c>
      <c r="P51" s="46">
        <v>0</v>
      </c>
      <c r="Q51" s="46">
        <v>0</v>
      </c>
      <c r="R51" s="46">
        <f>'2.1'!C51</f>
        <v>207946</v>
      </c>
      <c r="S51" s="46">
        <f t="shared" ref="S51:S71" si="8">N51/K51</f>
        <v>377.19209142027938</v>
      </c>
      <c r="T51" s="47">
        <v>44926</v>
      </c>
    </row>
    <row r="52" spans="1:20" ht="15.75" customHeight="1" thickBot="1">
      <c r="A52" s="40">
        <v>3</v>
      </c>
      <c r="B52" s="41">
        <f>[1]Лист2!B17</f>
        <v>2</v>
      </c>
      <c r="C52" s="42" t="s">
        <v>22</v>
      </c>
      <c r="D52" s="43" t="s">
        <v>13</v>
      </c>
      <c r="E52" s="44">
        <v>1976</v>
      </c>
      <c r="F52" s="44">
        <v>2013</v>
      </c>
      <c r="G52" s="44" t="s">
        <v>57</v>
      </c>
      <c r="H52" s="44">
        <f>[1]Лист2!G17</f>
        <v>2</v>
      </c>
      <c r="I52" s="44">
        <f>[1]Лист2!H17</f>
        <v>2</v>
      </c>
      <c r="J52" s="52">
        <v>699.2</v>
      </c>
      <c r="K52" s="52">
        <v>368.9</v>
      </c>
      <c r="L52" s="52">
        <v>368.9</v>
      </c>
      <c r="M52" s="44">
        <v>12</v>
      </c>
      <c r="N52" s="46">
        <f t="shared" si="7"/>
        <v>147899</v>
      </c>
      <c r="O52" s="46">
        <v>0</v>
      </c>
      <c r="P52" s="46">
        <v>0</v>
      </c>
      <c r="Q52" s="46">
        <v>0</v>
      </c>
      <c r="R52" s="46">
        <f>'2.1'!C52</f>
        <v>147899</v>
      </c>
      <c r="S52" s="46">
        <f t="shared" si="8"/>
        <v>400.91894822445107</v>
      </c>
      <c r="T52" s="47">
        <v>44926</v>
      </c>
    </row>
    <row r="53" spans="1:20" ht="15.75" customHeight="1" thickBot="1">
      <c r="A53" s="40">
        <v>4</v>
      </c>
      <c r="B53" s="41"/>
      <c r="C53" s="42" t="s">
        <v>23</v>
      </c>
      <c r="D53" s="43" t="s">
        <v>13</v>
      </c>
      <c r="E53" s="44">
        <v>1971</v>
      </c>
      <c r="F53" s="44">
        <v>1971</v>
      </c>
      <c r="G53" s="44" t="s">
        <v>57</v>
      </c>
      <c r="H53" s="44">
        <v>2</v>
      </c>
      <c r="I53" s="44">
        <v>2</v>
      </c>
      <c r="J53" s="52">
        <v>1072.9000000000001</v>
      </c>
      <c r="K53" s="52">
        <v>565.70000000000005</v>
      </c>
      <c r="L53" s="52">
        <v>565.70000000000005</v>
      </c>
      <c r="M53" s="44">
        <v>30</v>
      </c>
      <c r="N53" s="46">
        <f t="shared" si="7"/>
        <v>99160</v>
      </c>
      <c r="O53" s="46">
        <v>0</v>
      </c>
      <c r="P53" s="46">
        <v>0</v>
      </c>
      <c r="Q53" s="46">
        <v>0</v>
      </c>
      <c r="R53" s="46">
        <f>'2.1'!C53</f>
        <v>99160</v>
      </c>
      <c r="S53" s="46">
        <f t="shared" si="8"/>
        <v>175.28725472865474</v>
      </c>
      <c r="T53" s="47">
        <v>44926</v>
      </c>
    </row>
    <row r="54" spans="1:20" ht="15.75" customHeight="1" thickBot="1">
      <c r="A54" s="40">
        <v>5</v>
      </c>
      <c r="B54" s="41"/>
      <c r="C54" s="42" t="s">
        <v>24</v>
      </c>
      <c r="D54" s="43" t="s">
        <v>13</v>
      </c>
      <c r="E54" s="44">
        <v>1960</v>
      </c>
      <c r="F54" s="44">
        <v>2018</v>
      </c>
      <c r="G54" s="44" t="s">
        <v>57</v>
      </c>
      <c r="H54" s="44">
        <v>2</v>
      </c>
      <c r="I54" s="44">
        <v>2</v>
      </c>
      <c r="J54" s="52">
        <v>636.55999999999995</v>
      </c>
      <c r="K54" s="52">
        <v>586.55999999999995</v>
      </c>
      <c r="L54" s="52">
        <v>586.55999999999995</v>
      </c>
      <c r="M54" s="44">
        <v>15</v>
      </c>
      <c r="N54" s="46">
        <f t="shared" si="7"/>
        <v>57017</v>
      </c>
      <c r="O54" s="46">
        <v>0</v>
      </c>
      <c r="P54" s="46">
        <v>0</v>
      </c>
      <c r="Q54" s="46">
        <v>0</v>
      </c>
      <c r="R54" s="46">
        <f>'2.1'!C54</f>
        <v>57017</v>
      </c>
      <c r="S54" s="46">
        <f t="shared" si="8"/>
        <v>97.205741953082381</v>
      </c>
      <c r="T54" s="47">
        <v>44926</v>
      </c>
    </row>
    <row r="55" spans="1:20" ht="15.75" customHeight="1" thickBot="1">
      <c r="A55" s="40">
        <v>6</v>
      </c>
      <c r="B55" s="41">
        <f>[1]Лист2!B18</f>
        <v>3</v>
      </c>
      <c r="C55" s="42" t="s">
        <v>25</v>
      </c>
      <c r="D55" s="43" t="s">
        <v>13</v>
      </c>
      <c r="E55" s="44">
        <v>1975</v>
      </c>
      <c r="F55" s="44">
        <v>2012</v>
      </c>
      <c r="G55" s="44" t="s">
        <v>57</v>
      </c>
      <c r="H55" s="44">
        <f>[1]Лист2!G18</f>
        <v>2</v>
      </c>
      <c r="I55" s="44">
        <f>[1]Лист2!H18</f>
        <v>2</v>
      </c>
      <c r="J55" s="52">
        <v>1108.3</v>
      </c>
      <c r="K55" s="52">
        <v>602.9</v>
      </c>
      <c r="L55" s="52">
        <v>602.9</v>
      </c>
      <c r="M55" s="44">
        <v>20</v>
      </c>
      <c r="N55" s="46">
        <f t="shared" si="7"/>
        <v>111555</v>
      </c>
      <c r="O55" s="46">
        <v>0</v>
      </c>
      <c r="P55" s="46">
        <v>0</v>
      </c>
      <c r="Q55" s="46">
        <v>0</v>
      </c>
      <c r="R55" s="46">
        <f>'2.1'!C55</f>
        <v>111555</v>
      </c>
      <c r="S55" s="46">
        <f t="shared" si="8"/>
        <v>185.03068502239179</v>
      </c>
      <c r="T55" s="47">
        <v>44926</v>
      </c>
    </row>
    <row r="56" spans="1:20" ht="15.75" customHeight="1" thickBot="1">
      <c r="A56" s="40">
        <v>7</v>
      </c>
      <c r="B56" s="41">
        <f>[1]Лист2!B19</f>
        <v>4</v>
      </c>
      <c r="C56" s="42" t="s">
        <v>26</v>
      </c>
      <c r="D56" s="43" t="s">
        <v>13</v>
      </c>
      <c r="E56" s="44">
        <v>1974</v>
      </c>
      <c r="F56" s="44">
        <v>2013</v>
      </c>
      <c r="G56" s="44" t="s">
        <v>57</v>
      </c>
      <c r="H56" s="44">
        <f>[1]Лист2!G19</f>
        <v>2</v>
      </c>
      <c r="I56" s="44">
        <f>[1]Лист2!H19</f>
        <v>2</v>
      </c>
      <c r="J56" s="52">
        <v>595.79999999999995</v>
      </c>
      <c r="K56" s="44">
        <v>560.17999999999995</v>
      </c>
      <c r="L56" s="44">
        <v>560.17999999999995</v>
      </c>
      <c r="M56" s="44">
        <v>21</v>
      </c>
      <c r="N56" s="46">
        <f t="shared" si="7"/>
        <v>198030</v>
      </c>
      <c r="O56" s="46">
        <v>0</v>
      </c>
      <c r="P56" s="46">
        <v>0</v>
      </c>
      <c r="Q56" s="46">
        <v>0</v>
      </c>
      <c r="R56" s="46">
        <f>'2.1'!C56</f>
        <v>198030</v>
      </c>
      <c r="S56" s="46">
        <f t="shared" si="8"/>
        <v>353.5113713449249</v>
      </c>
      <c r="T56" s="47">
        <v>44926</v>
      </c>
    </row>
    <row r="57" spans="1:20" ht="15.75" customHeight="1" thickBot="1">
      <c r="A57" s="40">
        <v>8</v>
      </c>
      <c r="B57" s="41">
        <f>[1]Лист2!B20</f>
        <v>5</v>
      </c>
      <c r="C57" s="42" t="s">
        <v>27</v>
      </c>
      <c r="D57" s="43" t="s">
        <v>13</v>
      </c>
      <c r="E57" s="44">
        <v>1974</v>
      </c>
      <c r="F57" s="44">
        <v>2011</v>
      </c>
      <c r="G57" s="44" t="s">
        <v>57</v>
      </c>
      <c r="H57" s="44">
        <f>[1]Лист2!G20</f>
        <v>2</v>
      </c>
      <c r="I57" s="44">
        <f>[1]Лист2!H20</f>
        <v>2</v>
      </c>
      <c r="J57" s="52">
        <v>570</v>
      </c>
      <c r="K57" s="52">
        <v>500</v>
      </c>
      <c r="L57" s="52">
        <v>500</v>
      </c>
      <c r="M57" s="44">
        <v>20</v>
      </c>
      <c r="N57" s="46">
        <f t="shared" si="7"/>
        <v>106597</v>
      </c>
      <c r="O57" s="46">
        <v>0</v>
      </c>
      <c r="P57" s="46">
        <v>0</v>
      </c>
      <c r="Q57" s="46">
        <v>0</v>
      </c>
      <c r="R57" s="46">
        <f>'2.1'!C57</f>
        <v>106597</v>
      </c>
      <c r="S57" s="46">
        <f t="shared" si="8"/>
        <v>213.19399999999999</v>
      </c>
      <c r="T57" s="47">
        <v>44926</v>
      </c>
    </row>
    <row r="58" spans="1:20" ht="15.75" customHeight="1" thickBot="1">
      <c r="A58" s="40">
        <v>9</v>
      </c>
      <c r="B58" s="41">
        <f>[1]Лист2!B24</f>
        <v>9</v>
      </c>
      <c r="C58" s="42" t="s">
        <v>59</v>
      </c>
      <c r="D58" s="43" t="s">
        <v>13</v>
      </c>
      <c r="E58" s="44">
        <v>1977</v>
      </c>
      <c r="F58" s="44">
        <v>2016</v>
      </c>
      <c r="G58" s="44" t="s">
        <v>57</v>
      </c>
      <c r="H58" s="44">
        <f>[1]Лист2!G24</f>
        <v>2</v>
      </c>
      <c r="I58" s="44">
        <v>1</v>
      </c>
      <c r="J58" s="52">
        <v>283.2</v>
      </c>
      <c r="K58" s="52">
        <v>271.8</v>
      </c>
      <c r="L58" s="52">
        <v>271.8</v>
      </c>
      <c r="M58" s="44">
        <v>8</v>
      </c>
      <c r="N58" s="46">
        <f t="shared" si="7"/>
        <v>375645.6</v>
      </c>
      <c r="O58" s="46">
        <v>0</v>
      </c>
      <c r="P58" s="46">
        <v>0</v>
      </c>
      <c r="Q58" s="46">
        <v>0</v>
      </c>
      <c r="R58" s="46">
        <f>'2.1'!C58</f>
        <v>375645.6</v>
      </c>
      <c r="S58" s="46">
        <f t="shared" si="8"/>
        <v>1382.0662251655629</v>
      </c>
      <c r="T58" s="47">
        <v>44926</v>
      </c>
    </row>
    <row r="59" spans="1:20" ht="15.75" customHeight="1" thickBot="1">
      <c r="A59" s="40">
        <v>10</v>
      </c>
      <c r="B59" s="41"/>
      <c r="C59" s="42" t="s">
        <v>32</v>
      </c>
      <c r="D59" s="43" t="s">
        <v>13</v>
      </c>
      <c r="E59" s="44">
        <v>1969</v>
      </c>
      <c r="F59" s="44">
        <v>1969</v>
      </c>
      <c r="G59" s="44" t="s">
        <v>57</v>
      </c>
      <c r="H59" s="44">
        <v>2</v>
      </c>
      <c r="I59" s="44">
        <v>1</v>
      </c>
      <c r="J59" s="52">
        <v>523.29999999999995</v>
      </c>
      <c r="K59" s="52">
        <v>276.10000000000002</v>
      </c>
      <c r="L59" s="52">
        <v>276.10000000000002</v>
      </c>
      <c r="M59" s="44">
        <v>13</v>
      </c>
      <c r="N59" s="46">
        <f t="shared" si="7"/>
        <v>1219711</v>
      </c>
      <c r="O59" s="46">
        <v>0</v>
      </c>
      <c r="P59" s="46">
        <v>0</v>
      </c>
      <c r="Q59" s="46">
        <v>0</v>
      </c>
      <c r="R59" s="46">
        <f>'2.1'!C59</f>
        <v>1219711</v>
      </c>
      <c r="S59" s="46">
        <f t="shared" si="8"/>
        <v>4417.6421586381739</v>
      </c>
      <c r="T59" s="47">
        <v>44926</v>
      </c>
    </row>
    <row r="60" spans="1:20" ht="15.75" customHeight="1" thickBot="1">
      <c r="A60" s="40">
        <v>11</v>
      </c>
      <c r="B60" s="41">
        <f>[1]Лист2!B25</f>
        <v>10</v>
      </c>
      <c r="C60" s="42" t="s">
        <v>28</v>
      </c>
      <c r="D60" s="43" t="s">
        <v>13</v>
      </c>
      <c r="E60" s="44">
        <f>[1]Лист2!D25</f>
        <v>1965</v>
      </c>
      <c r="F60" s="44">
        <v>1965</v>
      </c>
      <c r="G60" s="44" t="s">
        <v>57</v>
      </c>
      <c r="H60" s="44">
        <f>[1]Лист2!G25</f>
        <v>2</v>
      </c>
      <c r="I60" s="44">
        <v>1</v>
      </c>
      <c r="J60" s="52">
        <v>295.8</v>
      </c>
      <c r="K60" s="52">
        <v>197.2</v>
      </c>
      <c r="L60" s="52">
        <v>197.2</v>
      </c>
      <c r="M60" s="44">
        <v>15</v>
      </c>
      <c r="N60" s="46">
        <f t="shared" si="7"/>
        <v>1069816</v>
      </c>
      <c r="O60" s="46">
        <v>0</v>
      </c>
      <c r="P60" s="46">
        <v>0</v>
      </c>
      <c r="Q60" s="46">
        <v>0</v>
      </c>
      <c r="R60" s="46">
        <f>'2.1'!C60</f>
        <v>1069816</v>
      </c>
      <c r="S60" s="46">
        <f t="shared" si="8"/>
        <v>5425.0304259634895</v>
      </c>
      <c r="T60" s="47">
        <v>44926</v>
      </c>
    </row>
    <row r="61" spans="1:20" ht="15.75" customHeight="1" thickBot="1">
      <c r="A61" s="40">
        <v>12</v>
      </c>
      <c r="B61" s="41"/>
      <c r="C61" s="42" t="s">
        <v>38</v>
      </c>
      <c r="D61" s="43" t="s">
        <v>13</v>
      </c>
      <c r="E61" s="44">
        <v>1965</v>
      </c>
      <c r="F61" s="44">
        <v>1965</v>
      </c>
      <c r="G61" s="44" t="s">
        <v>57</v>
      </c>
      <c r="H61" s="44">
        <v>2</v>
      </c>
      <c r="I61" s="44">
        <v>2</v>
      </c>
      <c r="J61" s="52">
        <v>457.7</v>
      </c>
      <c r="K61" s="52">
        <v>403.4</v>
      </c>
      <c r="L61" s="52">
        <v>403.4</v>
      </c>
      <c r="M61" s="44">
        <v>20</v>
      </c>
      <c r="N61" s="46">
        <f t="shared" si="7"/>
        <v>223110</v>
      </c>
      <c r="O61" s="46">
        <v>0</v>
      </c>
      <c r="P61" s="46">
        <v>0</v>
      </c>
      <c r="Q61" s="46">
        <v>0</v>
      </c>
      <c r="R61" s="46">
        <f>'2.1'!C61</f>
        <v>223110</v>
      </c>
      <c r="S61" s="46">
        <f t="shared" si="8"/>
        <v>553.07387208725834</v>
      </c>
      <c r="T61" s="47">
        <v>44926</v>
      </c>
    </row>
    <row r="62" spans="1:20" ht="15.75" customHeight="1" thickBot="1">
      <c r="A62" s="40">
        <v>13</v>
      </c>
      <c r="B62" s="41">
        <f>[1]Лист2!B26</f>
        <v>11</v>
      </c>
      <c r="C62" s="42" t="s">
        <v>35</v>
      </c>
      <c r="D62" s="43" t="s">
        <v>13</v>
      </c>
      <c r="E62" s="44">
        <v>1960</v>
      </c>
      <c r="F62" s="44">
        <v>2017</v>
      </c>
      <c r="G62" s="44" t="s">
        <v>57</v>
      </c>
      <c r="H62" s="44">
        <f>[1]Лист2!G26</f>
        <v>2</v>
      </c>
      <c r="I62" s="44">
        <v>1</v>
      </c>
      <c r="J62" s="52">
        <v>247.9</v>
      </c>
      <c r="K62" s="52">
        <v>142.9</v>
      </c>
      <c r="L62" s="52">
        <v>142.9</v>
      </c>
      <c r="M62" s="44">
        <v>10</v>
      </c>
      <c r="N62" s="46">
        <f t="shared" si="7"/>
        <v>111128</v>
      </c>
      <c r="O62" s="46">
        <v>0</v>
      </c>
      <c r="P62" s="46">
        <v>0</v>
      </c>
      <c r="Q62" s="46">
        <v>0</v>
      </c>
      <c r="R62" s="46">
        <f>'2.1'!C62</f>
        <v>111128</v>
      </c>
      <c r="S62" s="46">
        <f t="shared" si="8"/>
        <v>777.66270118964303</v>
      </c>
      <c r="T62" s="47">
        <v>44926</v>
      </c>
    </row>
    <row r="63" spans="1:20" ht="18.75" customHeight="1" thickBot="1">
      <c r="A63" s="40">
        <v>14</v>
      </c>
      <c r="B63" s="41">
        <f>[1]Лист2!B27</f>
        <v>12</v>
      </c>
      <c r="C63" s="42" t="s">
        <v>36</v>
      </c>
      <c r="D63" s="43" t="s">
        <v>13</v>
      </c>
      <c r="E63" s="44">
        <v>1964</v>
      </c>
      <c r="F63" s="44">
        <v>1964</v>
      </c>
      <c r="G63" s="44" t="s">
        <v>57</v>
      </c>
      <c r="H63" s="44">
        <f>[1]Лист2!G27</f>
        <v>2</v>
      </c>
      <c r="I63" s="44">
        <f>[1]Лист2!H27</f>
        <v>1</v>
      </c>
      <c r="J63" s="52">
        <v>249</v>
      </c>
      <c r="K63" s="52">
        <v>209</v>
      </c>
      <c r="L63" s="52">
        <v>209</v>
      </c>
      <c r="M63" s="44">
        <v>4</v>
      </c>
      <c r="N63" s="46">
        <f t="shared" si="7"/>
        <v>1711896.5</v>
      </c>
      <c r="O63" s="46">
        <v>0</v>
      </c>
      <c r="P63" s="46">
        <v>0</v>
      </c>
      <c r="Q63" s="46">
        <v>0</v>
      </c>
      <c r="R63" s="46">
        <f>'2.1'!C63</f>
        <v>1711896.5</v>
      </c>
      <c r="S63" s="46">
        <f t="shared" si="8"/>
        <v>8190.8923444976081</v>
      </c>
      <c r="T63" s="47">
        <v>44926</v>
      </c>
    </row>
    <row r="64" spans="1:20" ht="18.75" customHeight="1" thickBot="1">
      <c r="A64" s="40">
        <v>15</v>
      </c>
      <c r="B64" s="41"/>
      <c r="C64" s="42" t="s">
        <v>39</v>
      </c>
      <c r="D64" s="43" t="s">
        <v>13</v>
      </c>
      <c r="E64" s="44">
        <v>1968</v>
      </c>
      <c r="F64" s="44">
        <v>1968</v>
      </c>
      <c r="G64" s="44" t="s">
        <v>57</v>
      </c>
      <c r="H64" s="44">
        <v>2</v>
      </c>
      <c r="I64" s="44">
        <v>2</v>
      </c>
      <c r="J64" s="52">
        <v>1115.9000000000001</v>
      </c>
      <c r="K64" s="52">
        <v>709.7</v>
      </c>
      <c r="L64" s="52">
        <v>709.7</v>
      </c>
      <c r="M64" s="44">
        <v>31</v>
      </c>
      <c r="N64" s="46">
        <f t="shared" si="7"/>
        <v>384245</v>
      </c>
      <c r="O64" s="46">
        <v>0</v>
      </c>
      <c r="P64" s="46">
        <v>0</v>
      </c>
      <c r="Q64" s="46">
        <v>0</v>
      </c>
      <c r="R64" s="46">
        <f>'2.1'!C64</f>
        <v>384245</v>
      </c>
      <c r="S64" s="46">
        <f t="shared" si="8"/>
        <v>541.41890939833729</v>
      </c>
      <c r="T64" s="47">
        <v>44926</v>
      </c>
    </row>
    <row r="65" spans="1:20" ht="18.75" customHeight="1" thickBot="1">
      <c r="A65" s="40">
        <v>16</v>
      </c>
      <c r="B65" s="41"/>
      <c r="C65" s="42" t="s">
        <v>45</v>
      </c>
      <c r="D65" s="43" t="s">
        <v>13</v>
      </c>
      <c r="E65" s="44">
        <v>1970</v>
      </c>
      <c r="F65" s="44">
        <v>1970</v>
      </c>
      <c r="G65" s="44" t="s">
        <v>57</v>
      </c>
      <c r="H65" s="44">
        <v>2</v>
      </c>
      <c r="I65" s="44">
        <v>3</v>
      </c>
      <c r="J65" s="52">
        <v>1061.0999999999999</v>
      </c>
      <c r="K65" s="52">
        <v>987.9</v>
      </c>
      <c r="L65" s="52">
        <v>987.9</v>
      </c>
      <c r="M65" s="44">
        <v>44</v>
      </c>
      <c r="N65" s="46">
        <f t="shared" si="7"/>
        <v>285085</v>
      </c>
      <c r="O65" s="46">
        <v>0</v>
      </c>
      <c r="P65" s="46">
        <v>0</v>
      </c>
      <c r="Q65" s="46">
        <v>0</v>
      </c>
      <c r="R65" s="46">
        <f>'2.1'!C65</f>
        <v>285085</v>
      </c>
      <c r="S65" s="46">
        <f t="shared" si="8"/>
        <v>288.57677902621725</v>
      </c>
      <c r="T65" s="47">
        <v>44926</v>
      </c>
    </row>
    <row r="66" spans="1:20" ht="15.75" customHeight="1" thickBot="1">
      <c r="A66" s="40">
        <v>17</v>
      </c>
      <c r="B66" s="41">
        <f>[1]Лист2!B28</f>
        <v>13</v>
      </c>
      <c r="C66" s="42" t="s">
        <v>51</v>
      </c>
      <c r="D66" s="43" t="s">
        <v>13</v>
      </c>
      <c r="E66" s="44">
        <v>1969</v>
      </c>
      <c r="F66" s="44">
        <v>2015</v>
      </c>
      <c r="G66" s="44" t="s">
        <v>57</v>
      </c>
      <c r="H66" s="44">
        <f>[1]Лист2!G28</f>
        <v>2</v>
      </c>
      <c r="I66" s="44">
        <v>2</v>
      </c>
      <c r="J66" s="52">
        <v>717.5</v>
      </c>
      <c r="K66" s="52">
        <v>641.79999999999995</v>
      </c>
      <c r="L66" s="52">
        <v>641.79999999999995</v>
      </c>
      <c r="M66" s="44">
        <v>21</v>
      </c>
      <c r="N66" s="46">
        <f t="shared" si="7"/>
        <v>233152</v>
      </c>
      <c r="O66" s="46">
        <v>0</v>
      </c>
      <c r="P66" s="46">
        <v>0</v>
      </c>
      <c r="Q66" s="46">
        <v>0</v>
      </c>
      <c r="R66" s="46">
        <f>'2.1'!C66</f>
        <v>233152</v>
      </c>
      <c r="S66" s="46">
        <f t="shared" si="8"/>
        <v>363.27827983795578</v>
      </c>
      <c r="T66" s="47">
        <v>44926</v>
      </c>
    </row>
    <row r="67" spans="1:20" ht="15.75" customHeight="1" thickBot="1">
      <c r="A67" s="40">
        <v>18</v>
      </c>
      <c r="B67" s="41">
        <f>[1]Лист2!B29</f>
        <v>14</v>
      </c>
      <c r="C67" s="42" t="s">
        <v>52</v>
      </c>
      <c r="D67" s="43" t="s">
        <v>13</v>
      </c>
      <c r="E67" s="44">
        <v>1965</v>
      </c>
      <c r="F67" s="44">
        <v>2012</v>
      </c>
      <c r="G67" s="44" t="s">
        <v>57</v>
      </c>
      <c r="H67" s="44">
        <f>[1]Лист2!G29</f>
        <v>2</v>
      </c>
      <c r="I67" s="44">
        <f>[1]Лист2!H29</f>
        <v>2</v>
      </c>
      <c r="J67" s="52">
        <v>427.5</v>
      </c>
      <c r="K67" s="52">
        <v>384.9</v>
      </c>
      <c r="L67" s="52">
        <v>384.9</v>
      </c>
      <c r="M67" s="44">
        <v>7</v>
      </c>
      <c r="N67" s="46">
        <f t="shared" si="7"/>
        <v>462522.4</v>
      </c>
      <c r="O67" s="46">
        <v>0</v>
      </c>
      <c r="P67" s="46">
        <v>0</v>
      </c>
      <c r="Q67" s="46">
        <v>0</v>
      </c>
      <c r="R67" s="46">
        <f>'2.1'!C67</f>
        <v>462522.4</v>
      </c>
      <c r="S67" s="46">
        <f t="shared" si="8"/>
        <v>1201.6690049363472</v>
      </c>
      <c r="T67" s="47">
        <v>44926</v>
      </c>
    </row>
    <row r="68" spans="1:20" ht="15.75" customHeight="1" thickBot="1">
      <c r="A68" s="40">
        <v>19</v>
      </c>
      <c r="B68" s="41">
        <f>[1]Лист2!B30</f>
        <v>15</v>
      </c>
      <c r="C68" s="42" t="s">
        <v>53</v>
      </c>
      <c r="D68" s="43" t="s">
        <v>13</v>
      </c>
      <c r="E68" s="44">
        <v>1966</v>
      </c>
      <c r="F68" s="44">
        <v>2012</v>
      </c>
      <c r="G68" s="44" t="s">
        <v>57</v>
      </c>
      <c r="H68" s="44">
        <f>[1]Лист2!G30</f>
        <v>2</v>
      </c>
      <c r="I68" s="44">
        <f>[1]Лист2!H30</f>
        <v>2</v>
      </c>
      <c r="J68" s="52">
        <v>417.5</v>
      </c>
      <c r="K68" s="52">
        <v>370.6</v>
      </c>
      <c r="L68" s="52">
        <v>370.6</v>
      </c>
      <c r="M68" s="44">
        <v>11</v>
      </c>
      <c r="N68" s="46">
        <f t="shared" si="7"/>
        <v>467504</v>
      </c>
      <c r="O68" s="46">
        <v>0</v>
      </c>
      <c r="P68" s="46">
        <v>0</v>
      </c>
      <c r="Q68" s="46">
        <v>0</v>
      </c>
      <c r="R68" s="46">
        <f>'2.1'!C68</f>
        <v>467504</v>
      </c>
      <c r="S68" s="46">
        <f t="shared" si="8"/>
        <v>1261.4786832164057</v>
      </c>
      <c r="T68" s="47">
        <v>44926</v>
      </c>
    </row>
    <row r="69" spans="1:20" ht="15.75" customHeight="1" thickBot="1">
      <c r="A69" s="40">
        <v>20</v>
      </c>
      <c r="B69" s="45">
        <f>[1]Лист2!B31</f>
        <v>16</v>
      </c>
      <c r="C69" s="42" t="s">
        <v>54</v>
      </c>
      <c r="D69" s="43" t="s">
        <v>13</v>
      </c>
      <c r="E69" s="44">
        <v>1966</v>
      </c>
      <c r="F69" s="44">
        <v>2012</v>
      </c>
      <c r="G69" s="44" t="s">
        <v>57</v>
      </c>
      <c r="H69" s="44">
        <f>[1]Лист2!G31</f>
        <v>2</v>
      </c>
      <c r="I69" s="44">
        <f>[1]Лист2!H31</f>
        <v>2</v>
      </c>
      <c r="J69" s="52">
        <v>795.8</v>
      </c>
      <c r="K69" s="52">
        <v>486.4</v>
      </c>
      <c r="L69" s="52">
        <v>486.4</v>
      </c>
      <c r="M69" s="44">
        <v>20</v>
      </c>
      <c r="N69" s="46">
        <f t="shared" si="7"/>
        <v>900903.2</v>
      </c>
      <c r="O69" s="46">
        <v>0</v>
      </c>
      <c r="P69" s="46">
        <v>0</v>
      </c>
      <c r="Q69" s="46">
        <v>0</v>
      </c>
      <c r="R69" s="46">
        <f>'2.1'!C69</f>
        <v>900903.2</v>
      </c>
      <c r="S69" s="46">
        <f t="shared" si="8"/>
        <v>1852.1858552631579</v>
      </c>
      <c r="T69" s="47">
        <v>44926</v>
      </c>
    </row>
    <row r="70" spans="1:20" ht="21" customHeight="1" thickBot="1">
      <c r="A70" s="40">
        <v>21</v>
      </c>
      <c r="B70" s="45">
        <f>[1]Лист2!B32</f>
        <v>17</v>
      </c>
      <c r="C70" s="42" t="s">
        <v>123</v>
      </c>
      <c r="D70" s="43" t="s">
        <v>13</v>
      </c>
      <c r="E70" s="44">
        <v>1984</v>
      </c>
      <c r="F70" s="44">
        <v>1984</v>
      </c>
      <c r="G70" s="44" t="s">
        <v>57</v>
      </c>
      <c r="H70" s="44">
        <f>[1]Лист2!G32</f>
        <v>2</v>
      </c>
      <c r="I70" s="44">
        <f>[1]Лист2!H32</f>
        <v>2</v>
      </c>
      <c r="J70" s="52">
        <v>795.9</v>
      </c>
      <c r="K70" s="52">
        <v>488.3</v>
      </c>
      <c r="L70" s="52">
        <v>488.3</v>
      </c>
      <c r="M70" s="44">
        <v>13</v>
      </c>
      <c r="N70" s="46">
        <f t="shared" si="7"/>
        <v>2881893.4000000004</v>
      </c>
      <c r="O70" s="46">
        <v>0</v>
      </c>
      <c r="P70" s="46">
        <v>0</v>
      </c>
      <c r="Q70" s="46">
        <v>0</v>
      </c>
      <c r="R70" s="46">
        <f>'2.1'!C70</f>
        <v>2881893.4000000004</v>
      </c>
      <c r="S70" s="46">
        <f t="shared" si="8"/>
        <v>5901.8910505836584</v>
      </c>
      <c r="T70" s="47">
        <v>44926</v>
      </c>
    </row>
    <row r="71" spans="1:20" ht="21" customHeight="1" thickBot="1">
      <c r="A71" s="40">
        <v>22</v>
      </c>
      <c r="B71" s="45">
        <f>[1]Лист2!B33</f>
        <v>18</v>
      </c>
      <c r="C71" s="42" t="s">
        <v>56</v>
      </c>
      <c r="D71" s="43" t="s">
        <v>13</v>
      </c>
      <c r="E71" s="44">
        <v>1988</v>
      </c>
      <c r="F71" s="44">
        <v>1988</v>
      </c>
      <c r="G71" s="44" t="s">
        <v>57</v>
      </c>
      <c r="H71" s="44">
        <f>[1]Лист2!G33</f>
        <v>2</v>
      </c>
      <c r="I71" s="44">
        <f>[1]Лист2!H33</f>
        <v>2</v>
      </c>
      <c r="J71" s="52">
        <v>580.5</v>
      </c>
      <c r="K71" s="52">
        <v>510</v>
      </c>
      <c r="L71" s="52">
        <v>510</v>
      </c>
      <c r="M71" s="44">
        <v>23</v>
      </c>
      <c r="N71" s="46">
        <f t="shared" si="7"/>
        <v>22360</v>
      </c>
      <c r="O71" s="46">
        <v>0</v>
      </c>
      <c r="P71" s="46">
        <v>0</v>
      </c>
      <c r="Q71" s="46">
        <v>0</v>
      </c>
      <c r="R71" s="46">
        <f>'2.1'!C71</f>
        <v>22360</v>
      </c>
      <c r="S71" s="46">
        <f t="shared" si="8"/>
        <v>43.843137254901961</v>
      </c>
      <c r="T71" s="47">
        <v>44926</v>
      </c>
    </row>
    <row r="72" spans="1:20" ht="47.25" customHeight="1" thickBot="1">
      <c r="A72" s="149" t="s">
        <v>50</v>
      </c>
      <c r="B72" s="150"/>
      <c r="C72" s="150"/>
      <c r="D72" s="150"/>
      <c r="E72" s="150"/>
      <c r="F72" s="151"/>
      <c r="G72" s="48"/>
      <c r="H72" s="48"/>
      <c r="I72" s="48"/>
      <c r="J72" s="54">
        <f t="shared" ref="J72:S72" si="9">SUM(J50:J71)</f>
        <v>13948.859999999999</v>
      </c>
      <c r="K72" s="48">
        <f t="shared" si="9"/>
        <v>10175.539999999999</v>
      </c>
      <c r="L72" s="48">
        <f t="shared" si="9"/>
        <v>10175.539999999999</v>
      </c>
      <c r="M72" s="48">
        <f t="shared" si="9"/>
        <v>391</v>
      </c>
      <c r="N72" s="49">
        <f t="shared" si="9"/>
        <v>11371378.1</v>
      </c>
      <c r="O72" s="49">
        <f t="shared" si="9"/>
        <v>0</v>
      </c>
      <c r="P72" s="49">
        <f t="shared" si="9"/>
        <v>0</v>
      </c>
      <c r="Q72" s="49">
        <f t="shared" si="9"/>
        <v>0</v>
      </c>
      <c r="R72" s="49">
        <f t="shared" si="9"/>
        <v>11371378.1</v>
      </c>
      <c r="S72" s="49">
        <f t="shared" si="9"/>
        <v>34264.721741974725</v>
      </c>
      <c r="T72" s="48"/>
    </row>
    <row r="73" spans="1:20" ht="31.5" customHeight="1" thickBot="1">
      <c r="A73" s="152" t="s">
        <v>16</v>
      </c>
      <c r="B73" s="153"/>
      <c r="C73" s="153"/>
      <c r="D73" s="153"/>
      <c r="E73" s="153"/>
      <c r="F73" s="154"/>
      <c r="G73" s="50"/>
      <c r="H73" s="50"/>
      <c r="I73" s="51"/>
      <c r="J73" s="49">
        <f t="shared" ref="J73:S73" si="10" xml:space="preserve"> J24+J47+J72</f>
        <v>34429.17</v>
      </c>
      <c r="K73" s="49">
        <f t="shared" si="10"/>
        <v>24406.6</v>
      </c>
      <c r="L73" s="49">
        <f t="shared" si="10"/>
        <v>24369</v>
      </c>
      <c r="M73" s="55">
        <f t="shared" si="10"/>
        <v>998</v>
      </c>
      <c r="N73" s="49">
        <f t="shared" si="10"/>
        <v>49973126.700000003</v>
      </c>
      <c r="O73" s="49">
        <f t="shared" si="10"/>
        <v>0</v>
      </c>
      <c r="P73" s="49">
        <f t="shared" si="10"/>
        <v>0</v>
      </c>
      <c r="Q73" s="49">
        <f t="shared" si="10"/>
        <v>0</v>
      </c>
      <c r="R73" s="49">
        <f t="shared" si="10"/>
        <v>49973126.700000003</v>
      </c>
      <c r="S73" s="49">
        <f t="shared" si="10"/>
        <v>84401.144440633099</v>
      </c>
      <c r="T73" s="48"/>
    </row>
    <row r="74" spans="1:20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>
      <c r="A75" s="4" t="s">
        <v>9</v>
      </c>
    </row>
  </sheetData>
  <mergeCells count="31">
    <mergeCell ref="Q2:T2"/>
    <mergeCell ref="A13:B13"/>
    <mergeCell ref="I9:I12"/>
    <mergeCell ref="A9:B12"/>
    <mergeCell ref="C9:C12"/>
    <mergeCell ref="E9:F9"/>
    <mergeCell ref="G9:G12"/>
    <mergeCell ref="H9:H12"/>
    <mergeCell ref="D9:D12"/>
    <mergeCell ref="D6:Q6"/>
    <mergeCell ref="A25:C25"/>
    <mergeCell ref="A26:C26"/>
    <mergeCell ref="T9:T12"/>
    <mergeCell ref="E10:E12"/>
    <mergeCell ref="F10:F12"/>
    <mergeCell ref="K10:K11"/>
    <mergeCell ref="L10:L11"/>
    <mergeCell ref="N10:N11"/>
    <mergeCell ref="N9:R9"/>
    <mergeCell ref="O10:R10"/>
    <mergeCell ref="J9:J11"/>
    <mergeCell ref="K9:L9"/>
    <mergeCell ref="M9:M11"/>
    <mergeCell ref="S9:S11"/>
    <mergeCell ref="B15:C15"/>
    <mergeCell ref="A14:C14"/>
    <mergeCell ref="A47:F47"/>
    <mergeCell ref="A72:F72"/>
    <mergeCell ref="A73:F73"/>
    <mergeCell ref="A48:C48"/>
    <mergeCell ref="A49:C49"/>
  </mergeCells>
  <pageMargins left="0.7" right="0.7" top="0.75" bottom="0.75" header="0.3" footer="0.3"/>
  <pageSetup paperSize="9" scale="5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2"/>
  <sheetViews>
    <sheetView tabSelected="1" workbookViewId="0">
      <selection activeCell="P4" sqref="P4"/>
    </sheetView>
  </sheetViews>
  <sheetFormatPr defaultRowHeight="15"/>
  <cols>
    <col min="1" max="1" width="4.85546875" customWidth="1"/>
    <col min="2" max="2" width="31.85546875" customWidth="1"/>
    <col min="3" max="3" width="12.5703125" customWidth="1"/>
    <col min="4" max="4" width="10.7109375" customWidth="1"/>
    <col min="5" max="6" width="4" customWidth="1"/>
    <col min="7" max="7" width="7" customWidth="1"/>
    <col min="8" max="8" width="11.85546875" customWidth="1"/>
    <col min="9" max="9" width="7" customWidth="1"/>
    <col min="10" max="10" width="10.42578125" customWidth="1"/>
    <col min="11" max="11" width="7.7109375" customWidth="1"/>
    <col min="12" max="12" width="10.28515625" customWidth="1"/>
    <col min="13" max="13" width="5.7109375" customWidth="1"/>
    <col min="14" max="14" width="11" customWidth="1"/>
    <col min="15" max="17" width="4" customWidth="1"/>
    <col min="18" max="20" width="4.7109375" customWidth="1"/>
    <col min="21" max="21" width="11.85546875" bestFit="1" customWidth="1"/>
    <col min="22" max="22" width="6.5703125" customWidth="1"/>
  </cols>
  <sheetData>
    <row r="1" spans="1:22" ht="15.75">
      <c r="N1" s="10" t="s">
        <v>128</v>
      </c>
      <c r="O1" s="10"/>
      <c r="P1" s="10"/>
      <c r="Q1" s="10"/>
      <c r="R1" s="10"/>
      <c r="S1" s="10"/>
      <c r="T1" s="10"/>
      <c r="U1" s="10"/>
      <c r="V1" s="10"/>
    </row>
    <row r="2" spans="1:22" ht="30.75" customHeight="1">
      <c r="N2" s="211" t="s">
        <v>14</v>
      </c>
      <c r="O2" s="211"/>
      <c r="P2" s="211"/>
      <c r="Q2" s="211"/>
      <c r="R2" s="211"/>
      <c r="S2" s="211"/>
      <c r="T2" s="211"/>
      <c r="U2" s="211"/>
      <c r="V2" s="211"/>
    </row>
    <row r="3" spans="1:22" ht="15.75">
      <c r="N3" s="10" t="s">
        <v>130</v>
      </c>
      <c r="O3" s="10"/>
      <c r="P3" s="10"/>
      <c r="Q3" s="10"/>
      <c r="R3" s="10"/>
      <c r="S3" s="10"/>
      <c r="T3" s="10"/>
      <c r="U3" s="10"/>
      <c r="V3" s="10"/>
    </row>
    <row r="7" spans="1:22" ht="18.75">
      <c r="B7" s="212" t="s">
        <v>126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</row>
    <row r="8" spans="1:22">
      <c r="U8" t="s">
        <v>85</v>
      </c>
    </row>
    <row r="9" spans="1:22" ht="21.75" customHeight="1">
      <c r="A9" s="214" t="s">
        <v>84</v>
      </c>
      <c r="B9" s="214" t="s">
        <v>2</v>
      </c>
      <c r="C9" s="218" t="s">
        <v>83</v>
      </c>
      <c r="D9" s="208" t="s">
        <v>82</v>
      </c>
      <c r="E9" s="216" t="s">
        <v>81</v>
      </c>
      <c r="F9" s="216"/>
      <c r="G9" s="216"/>
      <c r="H9" s="216"/>
      <c r="I9" s="216"/>
      <c r="J9" s="216"/>
      <c r="K9" s="216"/>
      <c r="L9" s="216"/>
      <c r="M9" s="213"/>
      <c r="N9" s="213"/>
      <c r="O9" s="202" t="s">
        <v>80</v>
      </c>
      <c r="P9" s="203"/>
      <c r="Q9" s="203"/>
      <c r="R9" s="203"/>
      <c r="S9" s="203"/>
      <c r="T9" s="203"/>
      <c r="U9" s="203"/>
      <c r="V9" s="204"/>
    </row>
    <row r="10" spans="1:22">
      <c r="A10" s="214"/>
      <c r="B10" s="214"/>
      <c r="C10" s="218"/>
      <c r="D10" s="209"/>
      <c r="E10" s="216"/>
      <c r="F10" s="216"/>
      <c r="G10" s="216"/>
      <c r="H10" s="216"/>
      <c r="I10" s="216"/>
      <c r="J10" s="216"/>
      <c r="K10" s="216"/>
      <c r="L10" s="216"/>
      <c r="M10" s="213"/>
      <c r="N10" s="213"/>
      <c r="O10" s="205"/>
      <c r="P10" s="206"/>
      <c r="Q10" s="206"/>
      <c r="R10" s="206"/>
      <c r="S10" s="206"/>
      <c r="T10" s="206"/>
      <c r="U10" s="206"/>
      <c r="V10" s="207"/>
    </row>
    <row r="11" spans="1:22" ht="45" customHeight="1">
      <c r="A11" s="214"/>
      <c r="B11" s="214"/>
      <c r="C11" s="218"/>
      <c r="D11" s="209"/>
      <c r="E11" s="217" t="s">
        <v>79</v>
      </c>
      <c r="F11" s="217"/>
      <c r="G11" s="214" t="s">
        <v>78</v>
      </c>
      <c r="H11" s="214"/>
      <c r="I11" s="214" t="s">
        <v>77</v>
      </c>
      <c r="J11" s="214"/>
      <c r="K11" s="214" t="s">
        <v>76</v>
      </c>
      <c r="L11" s="214"/>
      <c r="M11" s="214" t="s">
        <v>75</v>
      </c>
      <c r="N11" s="214"/>
      <c r="O11" s="215" t="s">
        <v>74</v>
      </c>
      <c r="P11" s="215"/>
      <c r="Q11" s="196" t="s">
        <v>73</v>
      </c>
      <c r="R11" s="197"/>
      <c r="S11" s="196" t="s">
        <v>125</v>
      </c>
      <c r="T11" s="197"/>
      <c r="U11" s="208" t="s">
        <v>72</v>
      </c>
      <c r="V11" s="214" t="s">
        <v>71</v>
      </c>
    </row>
    <row r="12" spans="1:22" ht="21.75" customHeight="1">
      <c r="A12" s="214"/>
      <c r="B12" s="214"/>
      <c r="C12" s="218"/>
      <c r="D12" s="209"/>
      <c r="E12" s="217"/>
      <c r="F12" s="217"/>
      <c r="G12" s="214"/>
      <c r="H12" s="214"/>
      <c r="I12" s="214"/>
      <c r="J12" s="214"/>
      <c r="K12" s="214"/>
      <c r="L12" s="214"/>
      <c r="M12" s="214"/>
      <c r="N12" s="214"/>
      <c r="O12" s="215"/>
      <c r="P12" s="215"/>
      <c r="Q12" s="198"/>
      <c r="R12" s="199"/>
      <c r="S12" s="198"/>
      <c r="T12" s="199"/>
      <c r="U12" s="209"/>
      <c r="V12" s="214"/>
    </row>
    <row r="13" spans="1:22" ht="27.75" customHeight="1">
      <c r="A13" s="214"/>
      <c r="B13" s="214"/>
      <c r="C13" s="218"/>
      <c r="D13" s="209"/>
      <c r="E13" s="217"/>
      <c r="F13" s="217"/>
      <c r="G13" s="214"/>
      <c r="H13" s="214"/>
      <c r="I13" s="214"/>
      <c r="J13" s="214"/>
      <c r="K13" s="214"/>
      <c r="L13" s="214"/>
      <c r="M13" s="214"/>
      <c r="N13" s="214"/>
      <c r="O13" s="215"/>
      <c r="P13" s="215"/>
      <c r="Q13" s="198"/>
      <c r="R13" s="199"/>
      <c r="S13" s="198"/>
      <c r="T13" s="199"/>
      <c r="U13" s="209"/>
      <c r="V13" s="214"/>
    </row>
    <row r="14" spans="1:22" ht="30" customHeight="1">
      <c r="A14" s="214"/>
      <c r="B14" s="214"/>
      <c r="C14" s="218"/>
      <c r="D14" s="210"/>
      <c r="E14" s="217"/>
      <c r="F14" s="217"/>
      <c r="G14" s="214"/>
      <c r="H14" s="214"/>
      <c r="I14" s="214"/>
      <c r="J14" s="214"/>
      <c r="K14" s="214"/>
      <c r="L14" s="214"/>
      <c r="M14" s="214"/>
      <c r="N14" s="214"/>
      <c r="O14" s="215"/>
      <c r="P14" s="215"/>
      <c r="Q14" s="200"/>
      <c r="R14" s="201"/>
      <c r="S14" s="200"/>
      <c r="T14" s="201"/>
      <c r="U14" s="210"/>
      <c r="V14" s="214"/>
    </row>
    <row r="15" spans="1:22">
      <c r="A15" s="214"/>
      <c r="B15" s="214"/>
      <c r="C15" s="81" t="s">
        <v>7</v>
      </c>
      <c r="D15" s="81" t="s">
        <v>7</v>
      </c>
      <c r="E15" s="81" t="s">
        <v>70</v>
      </c>
      <c r="F15" s="81" t="s">
        <v>7</v>
      </c>
      <c r="G15" s="81" t="s">
        <v>69</v>
      </c>
      <c r="H15" s="81" t="s">
        <v>7</v>
      </c>
      <c r="I15" s="81" t="s">
        <v>69</v>
      </c>
      <c r="J15" s="81" t="s">
        <v>7</v>
      </c>
      <c r="K15" s="81" t="s">
        <v>69</v>
      </c>
      <c r="L15" s="81" t="s">
        <v>7</v>
      </c>
      <c r="M15" s="81" t="s">
        <v>69</v>
      </c>
      <c r="N15" s="81" t="s">
        <v>7</v>
      </c>
      <c r="O15" s="81" t="s">
        <v>69</v>
      </c>
      <c r="P15" s="81" t="s">
        <v>7</v>
      </c>
      <c r="Q15" s="81" t="s">
        <v>69</v>
      </c>
      <c r="R15" s="81" t="s">
        <v>7</v>
      </c>
      <c r="S15" s="143"/>
      <c r="T15" s="143"/>
      <c r="U15" s="81" t="s">
        <v>7</v>
      </c>
      <c r="V15" s="81" t="s">
        <v>7</v>
      </c>
    </row>
    <row r="16" spans="1:22">
      <c r="A16" s="81">
        <v>1</v>
      </c>
      <c r="B16" s="81">
        <v>2</v>
      </c>
      <c r="C16" s="81">
        <v>3</v>
      </c>
      <c r="D16" s="81">
        <v>4</v>
      </c>
      <c r="E16" s="81">
        <v>5</v>
      </c>
      <c r="F16" s="81">
        <v>6</v>
      </c>
      <c r="G16" s="81">
        <v>7</v>
      </c>
      <c r="H16" s="81">
        <v>8</v>
      </c>
      <c r="I16" s="81">
        <v>9</v>
      </c>
      <c r="J16" s="81">
        <v>10</v>
      </c>
      <c r="K16" s="81">
        <v>11</v>
      </c>
      <c r="L16" s="81">
        <v>12</v>
      </c>
      <c r="M16" s="81">
        <v>13</v>
      </c>
      <c r="N16" s="81">
        <v>14</v>
      </c>
      <c r="O16" s="81">
        <v>15</v>
      </c>
      <c r="P16" s="81">
        <v>16</v>
      </c>
      <c r="Q16" s="81">
        <v>17</v>
      </c>
      <c r="R16" s="81">
        <v>18</v>
      </c>
      <c r="S16" s="143">
        <v>19</v>
      </c>
      <c r="T16" s="143">
        <v>20</v>
      </c>
      <c r="U16" s="81">
        <v>21</v>
      </c>
      <c r="V16" s="81">
        <v>22</v>
      </c>
    </row>
    <row r="17" spans="1:22" ht="33" customHeight="1">
      <c r="A17" s="220" t="s">
        <v>17</v>
      </c>
      <c r="B17" s="22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</row>
    <row r="18" spans="1:22" ht="15.75" customHeight="1">
      <c r="A18" s="79">
        <v>1</v>
      </c>
      <c r="B18" s="78" t="s">
        <v>29</v>
      </c>
      <c r="C18" s="76">
        <f t="shared" ref="C18:C25" si="0">D18+H18+J18+L18+N18</f>
        <v>687980</v>
      </c>
      <c r="D18" s="61">
        <v>687980</v>
      </c>
      <c r="E18" s="77">
        <v>0</v>
      </c>
      <c r="F18" s="76">
        <v>0</v>
      </c>
      <c r="G18" s="76">
        <v>0</v>
      </c>
      <c r="H18" s="76">
        <f t="shared" ref="H18:H25" si="1">G18*3973</f>
        <v>0</v>
      </c>
      <c r="I18" s="76">
        <v>0</v>
      </c>
      <c r="J18" s="76">
        <f t="shared" ref="J18:J25" si="2">I18*2570</f>
        <v>0</v>
      </c>
      <c r="K18" s="76">
        <v>0</v>
      </c>
      <c r="L18" s="76">
        <f t="shared" ref="L18:L25" si="3">K18*3366</f>
        <v>0</v>
      </c>
      <c r="M18" s="76">
        <v>0</v>
      </c>
      <c r="N18" s="76">
        <f t="shared" ref="N18:N25" si="4">M18*2300</f>
        <v>0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0</v>
      </c>
      <c r="V18" s="75">
        <v>0</v>
      </c>
    </row>
    <row r="19" spans="1:22" ht="15.75" customHeight="1">
      <c r="A19" s="79">
        <v>2</v>
      </c>
      <c r="B19" s="78" t="s">
        <v>30</v>
      </c>
      <c r="C19" s="76">
        <f t="shared" si="0"/>
        <v>1831226</v>
      </c>
      <c r="D19" s="61">
        <v>279500</v>
      </c>
      <c r="E19" s="77">
        <v>0</v>
      </c>
      <c r="F19" s="76">
        <v>0</v>
      </c>
      <c r="G19" s="76">
        <v>0</v>
      </c>
      <c r="H19" s="76">
        <f t="shared" si="1"/>
        <v>0</v>
      </c>
      <c r="I19" s="76">
        <v>0</v>
      </c>
      <c r="J19" s="76">
        <f t="shared" si="2"/>
        <v>0</v>
      </c>
      <c r="K19" s="76">
        <v>461</v>
      </c>
      <c r="L19" s="76">
        <f t="shared" si="3"/>
        <v>1551726</v>
      </c>
      <c r="M19" s="76">
        <v>0</v>
      </c>
      <c r="N19" s="76">
        <f t="shared" si="4"/>
        <v>0</v>
      </c>
      <c r="O19" s="76">
        <v>0</v>
      </c>
      <c r="P19" s="76">
        <v>0</v>
      </c>
      <c r="Q19" s="76">
        <v>0</v>
      </c>
      <c r="R19" s="76">
        <v>0</v>
      </c>
      <c r="S19" s="76">
        <v>0</v>
      </c>
      <c r="T19" s="76">
        <v>0</v>
      </c>
      <c r="U19" s="76">
        <v>0</v>
      </c>
      <c r="V19" s="75">
        <v>0</v>
      </c>
    </row>
    <row r="20" spans="1:22" ht="15.75" customHeight="1">
      <c r="A20" s="79">
        <v>3</v>
      </c>
      <c r="B20" s="78" t="s">
        <v>31</v>
      </c>
      <c r="C20" s="76">
        <f t="shared" si="0"/>
        <v>1191900</v>
      </c>
      <c r="D20" s="61">
        <v>0</v>
      </c>
      <c r="E20" s="77">
        <v>0</v>
      </c>
      <c r="F20" s="76">
        <v>0</v>
      </c>
      <c r="G20" s="76">
        <v>300</v>
      </c>
      <c r="H20" s="76">
        <f t="shared" si="1"/>
        <v>1191900</v>
      </c>
      <c r="I20" s="76">
        <v>0</v>
      </c>
      <c r="J20" s="76">
        <f t="shared" si="2"/>
        <v>0</v>
      </c>
      <c r="K20" s="76">
        <v>0</v>
      </c>
      <c r="L20" s="76">
        <f t="shared" si="3"/>
        <v>0</v>
      </c>
      <c r="M20" s="76">
        <v>0</v>
      </c>
      <c r="N20" s="76">
        <f t="shared" si="4"/>
        <v>0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76">
        <v>0</v>
      </c>
      <c r="U20" s="76">
        <v>0</v>
      </c>
      <c r="V20" s="75">
        <v>0</v>
      </c>
    </row>
    <row r="21" spans="1:22" ht="15.75" customHeight="1">
      <c r="A21" s="79">
        <v>4</v>
      </c>
      <c r="B21" s="78" t="s">
        <v>37</v>
      </c>
      <c r="C21" s="76">
        <f t="shared" si="0"/>
        <v>1477956</v>
      </c>
      <c r="D21" s="61">
        <v>0</v>
      </c>
      <c r="E21" s="77">
        <v>0</v>
      </c>
      <c r="F21" s="76">
        <v>0</v>
      </c>
      <c r="G21" s="76">
        <v>372</v>
      </c>
      <c r="H21" s="76">
        <f t="shared" si="1"/>
        <v>1477956</v>
      </c>
      <c r="I21" s="76">
        <v>0</v>
      </c>
      <c r="J21" s="76">
        <f t="shared" si="2"/>
        <v>0</v>
      </c>
      <c r="K21" s="68">
        <v>0</v>
      </c>
      <c r="L21" s="76">
        <f t="shared" si="3"/>
        <v>0</v>
      </c>
      <c r="M21" s="76">
        <v>0</v>
      </c>
      <c r="N21" s="76">
        <f t="shared" si="4"/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5">
        <v>0</v>
      </c>
    </row>
    <row r="22" spans="1:22" ht="15.75" customHeight="1">
      <c r="A22" s="79">
        <v>5</v>
      </c>
      <c r="B22" s="78" t="s">
        <v>38</v>
      </c>
      <c r="C22" s="76">
        <f t="shared" si="0"/>
        <v>1380617.5</v>
      </c>
      <c r="D22" s="61">
        <v>0</v>
      </c>
      <c r="E22" s="77">
        <v>0</v>
      </c>
      <c r="F22" s="76">
        <v>0</v>
      </c>
      <c r="G22" s="76">
        <v>347.5</v>
      </c>
      <c r="H22" s="76">
        <f t="shared" si="1"/>
        <v>1380617.5</v>
      </c>
      <c r="I22" s="76">
        <v>0</v>
      </c>
      <c r="J22" s="76">
        <f t="shared" si="2"/>
        <v>0</v>
      </c>
      <c r="K22" s="68">
        <v>0</v>
      </c>
      <c r="L22" s="76">
        <f t="shared" si="3"/>
        <v>0</v>
      </c>
      <c r="M22" s="76">
        <v>0</v>
      </c>
      <c r="N22" s="76">
        <f t="shared" si="4"/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5">
        <v>0</v>
      </c>
    </row>
    <row r="23" spans="1:22" ht="15.75" customHeight="1">
      <c r="A23" s="79">
        <v>6</v>
      </c>
      <c r="B23" s="78" t="s">
        <v>46</v>
      </c>
      <c r="C23" s="76">
        <f t="shared" si="0"/>
        <v>3569481.1</v>
      </c>
      <c r="D23" s="61">
        <v>0</v>
      </c>
      <c r="E23" s="77">
        <v>0</v>
      </c>
      <c r="F23" s="76">
        <v>0</v>
      </c>
      <c r="G23" s="76">
        <v>558.70000000000005</v>
      </c>
      <c r="H23" s="76">
        <f t="shared" si="1"/>
        <v>2219715.1</v>
      </c>
      <c r="I23" s="76">
        <v>0</v>
      </c>
      <c r="J23" s="76">
        <f t="shared" si="2"/>
        <v>0</v>
      </c>
      <c r="K23" s="68">
        <v>401</v>
      </c>
      <c r="L23" s="76">
        <f t="shared" si="3"/>
        <v>1349766</v>
      </c>
      <c r="M23" s="76">
        <v>0</v>
      </c>
      <c r="N23" s="76">
        <f t="shared" si="4"/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5">
        <v>0</v>
      </c>
    </row>
    <row r="24" spans="1:22" ht="15.75" customHeight="1">
      <c r="A24" s="79">
        <v>7</v>
      </c>
      <c r="B24" s="78" t="s">
        <v>47</v>
      </c>
      <c r="C24" s="76">
        <f t="shared" si="0"/>
        <v>2576887.8000000003</v>
      </c>
      <c r="D24" s="61">
        <v>0</v>
      </c>
      <c r="E24" s="77">
        <v>0</v>
      </c>
      <c r="F24" s="76">
        <v>0</v>
      </c>
      <c r="G24" s="76">
        <v>648.6</v>
      </c>
      <c r="H24" s="76">
        <f t="shared" si="1"/>
        <v>2576887.8000000003</v>
      </c>
      <c r="I24" s="76">
        <v>0</v>
      </c>
      <c r="J24" s="76">
        <f t="shared" si="2"/>
        <v>0</v>
      </c>
      <c r="K24" s="68">
        <v>0</v>
      </c>
      <c r="L24" s="76">
        <f t="shared" si="3"/>
        <v>0</v>
      </c>
      <c r="M24" s="76">
        <v>0</v>
      </c>
      <c r="N24" s="76">
        <f t="shared" si="4"/>
        <v>0</v>
      </c>
      <c r="O24" s="76">
        <v>0</v>
      </c>
      <c r="P24" s="76">
        <v>0</v>
      </c>
      <c r="Q24" s="76">
        <v>0</v>
      </c>
      <c r="R24" s="76">
        <v>0</v>
      </c>
      <c r="S24" s="76">
        <v>0</v>
      </c>
      <c r="T24" s="76">
        <v>0</v>
      </c>
      <c r="U24" s="76">
        <v>0</v>
      </c>
      <c r="V24" s="75">
        <v>0</v>
      </c>
    </row>
    <row r="25" spans="1:22" ht="15.75" customHeight="1">
      <c r="A25" s="79">
        <v>8</v>
      </c>
      <c r="B25" s="78" t="s">
        <v>48</v>
      </c>
      <c r="C25" s="76">
        <f t="shared" si="0"/>
        <v>2515703.6</v>
      </c>
      <c r="D25" s="61">
        <v>0</v>
      </c>
      <c r="E25" s="77">
        <v>0</v>
      </c>
      <c r="F25" s="76">
        <v>0</v>
      </c>
      <c r="G25" s="76">
        <v>633.20000000000005</v>
      </c>
      <c r="H25" s="76">
        <f t="shared" si="1"/>
        <v>2515703.6</v>
      </c>
      <c r="I25" s="76">
        <v>0</v>
      </c>
      <c r="J25" s="76">
        <f t="shared" si="2"/>
        <v>0</v>
      </c>
      <c r="K25" s="68">
        <v>0</v>
      </c>
      <c r="L25" s="76">
        <f t="shared" si="3"/>
        <v>0</v>
      </c>
      <c r="M25" s="76">
        <v>0</v>
      </c>
      <c r="N25" s="76">
        <f t="shared" si="4"/>
        <v>0</v>
      </c>
      <c r="O25" s="76">
        <v>0</v>
      </c>
      <c r="P25" s="76">
        <v>0</v>
      </c>
      <c r="Q25" s="76">
        <v>0</v>
      </c>
      <c r="R25" s="76">
        <v>0</v>
      </c>
      <c r="S25" s="76">
        <v>0</v>
      </c>
      <c r="T25" s="76">
        <v>0</v>
      </c>
      <c r="U25" s="76">
        <v>0</v>
      </c>
      <c r="V25" s="75">
        <v>0</v>
      </c>
    </row>
    <row r="26" spans="1:22" ht="39" customHeight="1">
      <c r="A26" s="220" t="s">
        <v>68</v>
      </c>
      <c r="B26" s="220"/>
      <c r="C26" s="74">
        <f>SUM(C18:C25)</f>
        <v>15231752</v>
      </c>
      <c r="D26" s="74">
        <f t="shared" ref="D26:V26" si="5">SUM(D18:D25)</f>
        <v>967480</v>
      </c>
      <c r="E26" s="74">
        <f t="shared" si="5"/>
        <v>0</v>
      </c>
      <c r="F26" s="74">
        <f t="shared" si="5"/>
        <v>0</v>
      </c>
      <c r="G26" s="74">
        <f t="shared" si="5"/>
        <v>2860</v>
      </c>
      <c r="H26" s="74">
        <f t="shared" si="5"/>
        <v>11362780</v>
      </c>
      <c r="I26" s="74">
        <f t="shared" si="5"/>
        <v>0</v>
      </c>
      <c r="J26" s="74">
        <f t="shared" si="5"/>
        <v>0</v>
      </c>
      <c r="K26" s="74">
        <f t="shared" si="5"/>
        <v>862</v>
      </c>
      <c r="L26" s="74">
        <f t="shared" si="5"/>
        <v>2901492</v>
      </c>
      <c r="M26" s="74">
        <f t="shared" si="5"/>
        <v>0</v>
      </c>
      <c r="N26" s="74">
        <f t="shared" si="5"/>
        <v>0</v>
      </c>
      <c r="O26" s="74">
        <f t="shared" si="5"/>
        <v>0</v>
      </c>
      <c r="P26" s="74">
        <f t="shared" si="5"/>
        <v>0</v>
      </c>
      <c r="Q26" s="74">
        <f t="shared" si="5"/>
        <v>0</v>
      </c>
      <c r="R26" s="74">
        <f t="shared" si="5"/>
        <v>0</v>
      </c>
      <c r="S26" s="74">
        <f t="shared" si="5"/>
        <v>0</v>
      </c>
      <c r="T26" s="74">
        <f t="shared" si="5"/>
        <v>0</v>
      </c>
      <c r="U26" s="74">
        <f t="shared" si="5"/>
        <v>0</v>
      </c>
      <c r="V26" s="74">
        <f t="shared" si="5"/>
        <v>0</v>
      </c>
    </row>
    <row r="27" spans="1:22" ht="39" customHeight="1">
      <c r="A27" s="221" t="s">
        <v>67</v>
      </c>
      <c r="B27" s="221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</row>
    <row r="28" spans="1:22" ht="15.75" customHeight="1">
      <c r="A28" s="72">
        <v>1</v>
      </c>
      <c r="B28" s="71" t="s">
        <v>20</v>
      </c>
      <c r="C28" s="70">
        <f t="shared" ref="C28:C47" si="6">D28+H28+J28+L28+N28</f>
        <v>247328</v>
      </c>
      <c r="D28" s="63">
        <f>'2.2'!C27</f>
        <v>247328</v>
      </c>
      <c r="E28" s="63">
        <v>0</v>
      </c>
      <c r="F28" s="63">
        <v>0</v>
      </c>
      <c r="G28" s="63">
        <v>0</v>
      </c>
      <c r="H28" s="69">
        <f t="shared" ref="H28:H47" si="7">G28*3973</f>
        <v>0</v>
      </c>
      <c r="I28" s="63">
        <v>0</v>
      </c>
      <c r="J28" s="63">
        <f t="shared" ref="J28:J47" si="8">I28*2570</f>
        <v>0</v>
      </c>
      <c r="K28" s="63">
        <v>0</v>
      </c>
      <c r="L28" s="63">
        <f t="shared" ref="L28:L47" si="9">K28*3366</f>
        <v>0</v>
      </c>
      <c r="M28" s="63">
        <v>0</v>
      </c>
      <c r="N28" s="68">
        <f t="shared" ref="N28:N47" si="10">M28*2300</f>
        <v>0</v>
      </c>
      <c r="O28" s="63">
        <v>0</v>
      </c>
      <c r="P28" s="63">
        <v>0</v>
      </c>
      <c r="Q28" s="63">
        <v>0</v>
      </c>
      <c r="R28" s="63">
        <v>0</v>
      </c>
      <c r="S28" s="63">
        <v>0</v>
      </c>
      <c r="T28" s="63">
        <v>0</v>
      </c>
      <c r="U28" s="63">
        <v>0</v>
      </c>
      <c r="V28" s="63">
        <v>0</v>
      </c>
    </row>
    <row r="29" spans="1:22" ht="15.75" customHeight="1">
      <c r="A29" s="72">
        <v>2</v>
      </c>
      <c r="B29" s="71" t="s">
        <v>23</v>
      </c>
      <c r="C29" s="70">
        <f t="shared" si="6"/>
        <v>463113.99999999994</v>
      </c>
      <c r="D29" s="63">
        <f>'2.2'!C28</f>
        <v>0</v>
      </c>
      <c r="E29" s="63">
        <v>0</v>
      </c>
      <c r="F29" s="63">
        <v>0</v>
      </c>
      <c r="G29" s="63">
        <v>0</v>
      </c>
      <c r="H29" s="69">
        <f t="shared" si="7"/>
        <v>0</v>
      </c>
      <c r="I29" s="63">
        <v>180.2</v>
      </c>
      <c r="J29" s="63">
        <f t="shared" si="8"/>
        <v>463113.99999999994</v>
      </c>
      <c r="K29" s="63">
        <v>0</v>
      </c>
      <c r="L29" s="63">
        <f t="shared" si="9"/>
        <v>0</v>
      </c>
      <c r="M29" s="63">
        <v>0</v>
      </c>
      <c r="N29" s="68">
        <f t="shared" si="10"/>
        <v>0</v>
      </c>
      <c r="O29" s="63">
        <v>0</v>
      </c>
      <c r="P29" s="63">
        <v>0</v>
      </c>
      <c r="Q29" s="63">
        <v>0</v>
      </c>
      <c r="R29" s="63">
        <v>0</v>
      </c>
      <c r="S29" s="63">
        <v>0</v>
      </c>
      <c r="T29" s="63">
        <v>0</v>
      </c>
      <c r="U29" s="63">
        <v>0</v>
      </c>
      <c r="V29" s="63">
        <v>0</v>
      </c>
    </row>
    <row r="30" spans="1:22" ht="15.75" customHeight="1">
      <c r="A30" s="72">
        <v>3</v>
      </c>
      <c r="B30" s="71" t="s">
        <v>24</v>
      </c>
      <c r="C30" s="70">
        <f>D30+H30+J30+L30+N30</f>
        <v>421468</v>
      </c>
      <c r="D30" s="63">
        <f>'2.2'!C29</f>
        <v>140868</v>
      </c>
      <c r="E30" s="63">
        <v>0</v>
      </c>
      <c r="F30" s="63">
        <v>0</v>
      </c>
      <c r="G30" s="63">
        <v>0</v>
      </c>
      <c r="H30" s="69">
        <f t="shared" si="7"/>
        <v>0</v>
      </c>
      <c r="I30" s="63">
        <v>0</v>
      </c>
      <c r="J30" s="63">
        <f t="shared" si="8"/>
        <v>0</v>
      </c>
      <c r="K30" s="63">
        <v>0</v>
      </c>
      <c r="L30" s="63">
        <f t="shared" si="9"/>
        <v>0</v>
      </c>
      <c r="M30" s="63">
        <v>122</v>
      </c>
      <c r="N30" s="68">
        <f t="shared" si="10"/>
        <v>280600</v>
      </c>
      <c r="O30" s="63">
        <v>0</v>
      </c>
      <c r="P30" s="63">
        <v>0</v>
      </c>
      <c r="Q30" s="63">
        <v>0</v>
      </c>
      <c r="R30" s="63">
        <v>0</v>
      </c>
      <c r="S30" s="63">
        <v>0</v>
      </c>
      <c r="T30" s="63">
        <v>0</v>
      </c>
      <c r="U30" s="63">
        <v>0</v>
      </c>
      <c r="V30" s="63">
        <v>0</v>
      </c>
    </row>
    <row r="31" spans="1:22" ht="15.75" customHeight="1">
      <c r="A31" s="72">
        <v>4</v>
      </c>
      <c r="B31" s="71" t="s">
        <v>31</v>
      </c>
      <c r="C31" s="70">
        <f t="shared" si="6"/>
        <v>358800</v>
      </c>
      <c r="D31" s="63">
        <f>'2.2'!C30</f>
        <v>358800</v>
      </c>
      <c r="E31" s="63">
        <v>0</v>
      </c>
      <c r="F31" s="63">
        <v>0</v>
      </c>
      <c r="G31" s="63">
        <v>0</v>
      </c>
      <c r="H31" s="69">
        <f t="shared" si="7"/>
        <v>0</v>
      </c>
      <c r="I31" s="63">
        <v>0</v>
      </c>
      <c r="J31" s="63">
        <f t="shared" si="8"/>
        <v>0</v>
      </c>
      <c r="K31" s="63">
        <v>0</v>
      </c>
      <c r="L31" s="63">
        <f t="shared" si="9"/>
        <v>0</v>
      </c>
      <c r="M31" s="63">
        <v>0</v>
      </c>
      <c r="N31" s="68">
        <f t="shared" si="10"/>
        <v>0</v>
      </c>
      <c r="O31" s="63">
        <v>0</v>
      </c>
      <c r="P31" s="63">
        <v>0</v>
      </c>
      <c r="Q31" s="63">
        <v>0</v>
      </c>
      <c r="R31" s="63">
        <v>0</v>
      </c>
      <c r="S31" s="63">
        <v>0</v>
      </c>
      <c r="T31" s="63">
        <v>0</v>
      </c>
      <c r="U31" s="63">
        <v>0</v>
      </c>
      <c r="V31" s="63">
        <v>0</v>
      </c>
    </row>
    <row r="32" spans="1:22" ht="15.75" customHeight="1">
      <c r="A32" s="72">
        <v>5</v>
      </c>
      <c r="B32" s="71" t="s">
        <v>66</v>
      </c>
      <c r="C32" s="70">
        <f t="shared" si="6"/>
        <v>1768294.3999999999</v>
      </c>
      <c r="D32" s="63">
        <f>'2.2'!C31</f>
        <v>356594</v>
      </c>
      <c r="E32" s="63">
        <v>0</v>
      </c>
      <c r="F32" s="63">
        <v>0</v>
      </c>
      <c r="G32" s="63">
        <v>0</v>
      </c>
      <c r="H32" s="69">
        <f t="shared" si="7"/>
        <v>0</v>
      </c>
      <c r="I32" s="63">
        <v>0</v>
      </c>
      <c r="J32" s="63">
        <f t="shared" si="8"/>
        <v>0</v>
      </c>
      <c r="K32" s="63">
        <v>419.4</v>
      </c>
      <c r="L32" s="63">
        <f t="shared" si="9"/>
        <v>1411700.4</v>
      </c>
      <c r="M32" s="63">
        <v>0</v>
      </c>
      <c r="N32" s="68">
        <f t="shared" si="10"/>
        <v>0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3">
        <v>0</v>
      </c>
      <c r="U32" s="63">
        <v>0</v>
      </c>
      <c r="V32" s="63">
        <v>0</v>
      </c>
    </row>
    <row r="33" spans="1:22" ht="15.75" customHeight="1">
      <c r="A33" s="72">
        <v>6</v>
      </c>
      <c r="B33" s="71" t="s">
        <v>65</v>
      </c>
      <c r="C33" s="70">
        <f t="shared" si="6"/>
        <v>2102190.4</v>
      </c>
      <c r="D33" s="63">
        <f>'2.2'!C32</f>
        <v>629902</v>
      </c>
      <c r="E33" s="63">
        <v>0</v>
      </c>
      <c r="F33" s="63">
        <v>0</v>
      </c>
      <c r="G33" s="63">
        <v>0</v>
      </c>
      <c r="H33" s="69">
        <f t="shared" si="7"/>
        <v>0</v>
      </c>
      <c r="I33" s="63">
        <v>0</v>
      </c>
      <c r="J33" s="63">
        <f t="shared" si="8"/>
        <v>0</v>
      </c>
      <c r="K33" s="63">
        <v>437.4</v>
      </c>
      <c r="L33" s="63">
        <f t="shared" si="9"/>
        <v>1472288.4</v>
      </c>
      <c r="M33" s="63">
        <v>0</v>
      </c>
      <c r="N33" s="68">
        <f t="shared" si="10"/>
        <v>0</v>
      </c>
      <c r="O33" s="63">
        <v>0</v>
      </c>
      <c r="P33" s="63">
        <v>0</v>
      </c>
      <c r="Q33" s="63">
        <v>0</v>
      </c>
      <c r="R33" s="63">
        <v>0</v>
      </c>
      <c r="S33" s="63">
        <v>0</v>
      </c>
      <c r="T33" s="63">
        <v>0</v>
      </c>
      <c r="U33" s="63">
        <v>0</v>
      </c>
      <c r="V33" s="63">
        <v>0</v>
      </c>
    </row>
    <row r="34" spans="1:22" ht="15.75" customHeight="1">
      <c r="A34" s="72">
        <v>7</v>
      </c>
      <c r="B34" s="71" t="s">
        <v>39</v>
      </c>
      <c r="C34" s="70">
        <f t="shared" si="6"/>
        <v>225132</v>
      </c>
      <c r="D34" s="63">
        <f>'2.2'!C33</f>
        <v>225132</v>
      </c>
      <c r="E34" s="63">
        <v>0</v>
      </c>
      <c r="F34" s="63">
        <v>0</v>
      </c>
      <c r="G34" s="63">
        <v>0</v>
      </c>
      <c r="H34" s="69">
        <f t="shared" si="7"/>
        <v>0</v>
      </c>
      <c r="I34" s="63">
        <v>0</v>
      </c>
      <c r="J34" s="63">
        <f t="shared" si="8"/>
        <v>0</v>
      </c>
      <c r="K34" s="63">
        <v>0</v>
      </c>
      <c r="L34" s="63">
        <f t="shared" si="9"/>
        <v>0</v>
      </c>
      <c r="M34" s="63">
        <v>0</v>
      </c>
      <c r="N34" s="68">
        <f t="shared" si="10"/>
        <v>0</v>
      </c>
      <c r="O34" s="63">
        <v>0</v>
      </c>
      <c r="P34" s="63">
        <v>0</v>
      </c>
      <c r="Q34" s="63">
        <v>0</v>
      </c>
      <c r="R34" s="63">
        <v>0</v>
      </c>
      <c r="S34" s="63">
        <v>0</v>
      </c>
      <c r="T34" s="63">
        <v>0</v>
      </c>
      <c r="U34" s="63">
        <v>0</v>
      </c>
      <c r="V34" s="63">
        <v>0</v>
      </c>
    </row>
    <row r="35" spans="1:22" ht="15.75" customHeight="1">
      <c r="A35" s="72">
        <v>8</v>
      </c>
      <c r="B35" s="71" t="s">
        <v>40</v>
      </c>
      <c r="C35" s="70">
        <f t="shared" si="6"/>
        <v>1758881</v>
      </c>
      <c r="D35" s="63">
        <f>'2.2'!C34</f>
        <v>804640</v>
      </c>
      <c r="E35" s="63">
        <v>0</v>
      </c>
      <c r="F35" s="63">
        <v>0</v>
      </c>
      <c r="G35" s="63">
        <v>0</v>
      </c>
      <c r="H35" s="69">
        <f t="shared" si="7"/>
        <v>0</v>
      </c>
      <c r="I35" s="63">
        <v>371.3</v>
      </c>
      <c r="J35" s="63">
        <f t="shared" si="8"/>
        <v>954241</v>
      </c>
      <c r="K35" s="63">
        <v>0</v>
      </c>
      <c r="L35" s="63">
        <f t="shared" si="9"/>
        <v>0</v>
      </c>
      <c r="M35" s="63">
        <v>0</v>
      </c>
      <c r="N35" s="68">
        <f t="shared" si="10"/>
        <v>0</v>
      </c>
      <c r="O35" s="63">
        <v>0</v>
      </c>
      <c r="P35" s="63">
        <v>0</v>
      </c>
      <c r="Q35" s="63">
        <v>0</v>
      </c>
      <c r="R35" s="63">
        <v>0</v>
      </c>
      <c r="S35" s="63">
        <v>0</v>
      </c>
      <c r="T35" s="63">
        <v>0</v>
      </c>
      <c r="U35" s="63">
        <v>0</v>
      </c>
      <c r="V35" s="63">
        <v>0</v>
      </c>
    </row>
    <row r="36" spans="1:22" ht="15.75" customHeight="1">
      <c r="A36" s="72">
        <v>9</v>
      </c>
      <c r="B36" s="71" t="s">
        <v>41</v>
      </c>
      <c r="C36" s="70">
        <f t="shared" si="6"/>
        <v>2083872</v>
      </c>
      <c r="D36" s="63">
        <f>'2.2'!C35</f>
        <v>851916</v>
      </c>
      <c r="E36" s="63">
        <v>0</v>
      </c>
      <c r="F36" s="63">
        <v>0</v>
      </c>
      <c r="G36" s="63">
        <v>0</v>
      </c>
      <c r="H36" s="69">
        <f t="shared" si="7"/>
        <v>0</v>
      </c>
      <c r="I36" s="63">
        <v>0</v>
      </c>
      <c r="J36" s="63">
        <f t="shared" si="8"/>
        <v>0</v>
      </c>
      <c r="K36" s="63">
        <v>366</v>
      </c>
      <c r="L36" s="63">
        <f t="shared" si="9"/>
        <v>1231956</v>
      </c>
      <c r="M36" s="63">
        <v>0</v>
      </c>
      <c r="N36" s="68">
        <f t="shared" si="10"/>
        <v>0</v>
      </c>
      <c r="O36" s="63">
        <v>0</v>
      </c>
      <c r="P36" s="63">
        <v>0</v>
      </c>
      <c r="Q36" s="63">
        <v>0</v>
      </c>
      <c r="R36" s="63">
        <v>0</v>
      </c>
      <c r="S36" s="63">
        <v>0</v>
      </c>
      <c r="T36" s="63">
        <v>0</v>
      </c>
      <c r="U36" s="63">
        <v>0</v>
      </c>
      <c r="V36" s="63">
        <v>0</v>
      </c>
    </row>
    <row r="37" spans="1:22" ht="15.75" customHeight="1">
      <c r="A37" s="72">
        <v>10</v>
      </c>
      <c r="B37" s="71" t="s">
        <v>42</v>
      </c>
      <c r="C37" s="70">
        <f t="shared" si="6"/>
        <v>2537548.2000000002</v>
      </c>
      <c r="D37" s="63">
        <f>'2.2'!C36</f>
        <v>671176</v>
      </c>
      <c r="E37" s="63">
        <v>0</v>
      </c>
      <c r="F37" s="63">
        <v>0</v>
      </c>
      <c r="G37" s="63">
        <v>0</v>
      </c>
      <c r="H37" s="69">
        <f t="shared" si="7"/>
        <v>0</v>
      </c>
      <c r="I37" s="63">
        <v>187</v>
      </c>
      <c r="J37" s="63">
        <f t="shared" si="8"/>
        <v>480590</v>
      </c>
      <c r="K37" s="63">
        <v>411.7</v>
      </c>
      <c r="L37" s="63">
        <f t="shared" si="9"/>
        <v>1385782.2</v>
      </c>
      <c r="M37" s="63">
        <v>0</v>
      </c>
      <c r="N37" s="68">
        <f t="shared" si="10"/>
        <v>0</v>
      </c>
      <c r="O37" s="63">
        <v>0</v>
      </c>
      <c r="P37" s="63">
        <v>0</v>
      </c>
      <c r="Q37" s="63">
        <v>0</v>
      </c>
      <c r="R37" s="63">
        <v>0</v>
      </c>
      <c r="S37" s="63">
        <v>0</v>
      </c>
      <c r="T37" s="63">
        <v>0</v>
      </c>
      <c r="U37" s="63">
        <v>0</v>
      </c>
      <c r="V37" s="63">
        <v>0</v>
      </c>
    </row>
    <row r="38" spans="1:22" ht="15.75" customHeight="1">
      <c r="A38" s="72">
        <v>11</v>
      </c>
      <c r="B38" s="71" t="s">
        <v>43</v>
      </c>
      <c r="C38" s="70">
        <f t="shared" si="6"/>
        <v>383640</v>
      </c>
      <c r="D38" s="63">
        <f>'2.2'!C37</f>
        <v>383640</v>
      </c>
      <c r="E38" s="63">
        <v>0</v>
      </c>
      <c r="F38" s="63">
        <v>0</v>
      </c>
      <c r="G38" s="63">
        <v>0</v>
      </c>
      <c r="H38" s="69">
        <f t="shared" si="7"/>
        <v>0</v>
      </c>
      <c r="I38" s="63">
        <v>0</v>
      </c>
      <c r="J38" s="63">
        <f t="shared" si="8"/>
        <v>0</v>
      </c>
      <c r="K38" s="63">
        <v>0</v>
      </c>
      <c r="L38" s="63">
        <f t="shared" si="9"/>
        <v>0</v>
      </c>
      <c r="M38" s="63">
        <v>0</v>
      </c>
      <c r="N38" s="68">
        <f t="shared" si="10"/>
        <v>0</v>
      </c>
      <c r="O38" s="63">
        <v>0</v>
      </c>
      <c r="P38" s="63">
        <v>0</v>
      </c>
      <c r="Q38" s="63">
        <v>0</v>
      </c>
      <c r="R38" s="63">
        <v>0</v>
      </c>
      <c r="S38" s="63">
        <v>0</v>
      </c>
      <c r="T38" s="63">
        <v>0</v>
      </c>
      <c r="U38" s="63">
        <v>0</v>
      </c>
      <c r="V38" s="63">
        <v>0</v>
      </c>
    </row>
    <row r="39" spans="1:22" ht="15.75" customHeight="1">
      <c r="A39" s="72">
        <v>12</v>
      </c>
      <c r="B39" s="71" t="s">
        <v>35</v>
      </c>
      <c r="C39" s="70">
        <f t="shared" si="6"/>
        <v>158756</v>
      </c>
      <c r="D39" s="63">
        <f>'2.2'!C38</f>
        <v>158756</v>
      </c>
      <c r="E39" s="63">
        <v>0</v>
      </c>
      <c r="F39" s="63">
        <v>0</v>
      </c>
      <c r="G39" s="63">
        <v>0</v>
      </c>
      <c r="H39" s="69">
        <f t="shared" si="7"/>
        <v>0</v>
      </c>
      <c r="I39" s="63">
        <v>0</v>
      </c>
      <c r="J39" s="63">
        <f t="shared" si="8"/>
        <v>0</v>
      </c>
      <c r="K39" s="63">
        <v>0</v>
      </c>
      <c r="L39" s="63">
        <f t="shared" si="9"/>
        <v>0</v>
      </c>
      <c r="M39" s="63">
        <v>0</v>
      </c>
      <c r="N39" s="68">
        <f t="shared" si="10"/>
        <v>0</v>
      </c>
      <c r="O39" s="63">
        <v>0</v>
      </c>
      <c r="P39" s="63">
        <v>0</v>
      </c>
      <c r="Q39" s="63">
        <v>0</v>
      </c>
      <c r="R39" s="63">
        <v>0</v>
      </c>
      <c r="S39" s="63">
        <v>0</v>
      </c>
      <c r="T39" s="63">
        <v>0</v>
      </c>
      <c r="U39" s="63">
        <v>0</v>
      </c>
      <c r="V39" s="63">
        <v>0</v>
      </c>
    </row>
    <row r="40" spans="1:22" ht="15.75" customHeight="1">
      <c r="A40" s="72">
        <v>13</v>
      </c>
      <c r="B40" s="71" t="s">
        <v>46</v>
      </c>
      <c r="C40" s="70">
        <f t="shared" si="6"/>
        <v>773856</v>
      </c>
      <c r="D40" s="63">
        <f>'2.2'!C39</f>
        <v>511656</v>
      </c>
      <c r="E40" s="63">
        <v>0</v>
      </c>
      <c r="F40" s="63">
        <v>0</v>
      </c>
      <c r="G40" s="63">
        <v>0</v>
      </c>
      <c r="H40" s="69">
        <f t="shared" si="7"/>
        <v>0</v>
      </c>
      <c r="I40" s="63">
        <v>0</v>
      </c>
      <c r="J40" s="63">
        <f t="shared" si="8"/>
        <v>0</v>
      </c>
      <c r="K40" s="63">
        <v>0</v>
      </c>
      <c r="L40" s="63">
        <f t="shared" si="9"/>
        <v>0</v>
      </c>
      <c r="M40" s="63">
        <v>114</v>
      </c>
      <c r="N40" s="68">
        <f t="shared" si="10"/>
        <v>262200</v>
      </c>
      <c r="O40" s="63">
        <v>0</v>
      </c>
      <c r="P40" s="63">
        <v>0</v>
      </c>
      <c r="Q40" s="63">
        <v>0</v>
      </c>
      <c r="R40" s="63">
        <v>0</v>
      </c>
      <c r="S40" s="63">
        <v>0</v>
      </c>
      <c r="T40" s="63">
        <v>0</v>
      </c>
      <c r="U40" s="63">
        <v>0</v>
      </c>
      <c r="V40" s="63">
        <v>0</v>
      </c>
    </row>
    <row r="41" spans="1:22" ht="15.75" customHeight="1">
      <c r="A41" s="72">
        <v>14</v>
      </c>
      <c r="B41" s="71" t="s">
        <v>47</v>
      </c>
      <c r="C41" s="70">
        <f t="shared" si="6"/>
        <v>983858.8</v>
      </c>
      <c r="D41" s="63">
        <f>'2.2'!C40</f>
        <v>983858.8</v>
      </c>
      <c r="E41" s="63">
        <v>0</v>
      </c>
      <c r="F41" s="63">
        <v>0</v>
      </c>
      <c r="G41" s="63">
        <v>0</v>
      </c>
      <c r="H41" s="69">
        <f t="shared" si="7"/>
        <v>0</v>
      </c>
      <c r="I41" s="63">
        <v>0</v>
      </c>
      <c r="J41" s="63">
        <f t="shared" si="8"/>
        <v>0</v>
      </c>
      <c r="K41" s="63">
        <v>0</v>
      </c>
      <c r="L41" s="63">
        <f t="shared" si="9"/>
        <v>0</v>
      </c>
      <c r="M41" s="63">
        <v>0</v>
      </c>
      <c r="N41" s="68">
        <f t="shared" si="10"/>
        <v>0</v>
      </c>
      <c r="O41" s="63">
        <v>0</v>
      </c>
      <c r="P41" s="63">
        <v>0</v>
      </c>
      <c r="Q41" s="63">
        <v>0</v>
      </c>
      <c r="R41" s="63">
        <v>0</v>
      </c>
      <c r="S41" s="63">
        <v>0</v>
      </c>
      <c r="T41" s="63">
        <v>0</v>
      </c>
      <c r="U41" s="63">
        <v>0</v>
      </c>
      <c r="V41" s="63">
        <v>0</v>
      </c>
    </row>
    <row r="42" spans="1:22" ht="15.75" customHeight="1">
      <c r="A42" s="72">
        <v>15</v>
      </c>
      <c r="B42" s="71" t="s">
        <v>48</v>
      </c>
      <c r="C42" s="70">
        <f t="shared" si="6"/>
        <v>1860005.2</v>
      </c>
      <c r="D42" s="63">
        <f>'2.2'!C41</f>
        <v>983635.2</v>
      </c>
      <c r="E42" s="63">
        <v>0</v>
      </c>
      <c r="F42" s="63">
        <v>0</v>
      </c>
      <c r="G42" s="63">
        <v>0</v>
      </c>
      <c r="H42" s="69">
        <f t="shared" si="7"/>
        <v>0</v>
      </c>
      <c r="I42" s="63">
        <v>341</v>
      </c>
      <c r="J42" s="63">
        <f t="shared" si="8"/>
        <v>876370</v>
      </c>
      <c r="K42" s="63">
        <v>0</v>
      </c>
      <c r="L42" s="63">
        <f t="shared" si="9"/>
        <v>0</v>
      </c>
      <c r="M42" s="63">
        <v>0</v>
      </c>
      <c r="N42" s="68">
        <f t="shared" si="10"/>
        <v>0</v>
      </c>
      <c r="O42" s="63">
        <v>0</v>
      </c>
      <c r="P42" s="63">
        <v>0</v>
      </c>
      <c r="Q42" s="63">
        <v>0</v>
      </c>
      <c r="R42" s="63">
        <v>0</v>
      </c>
      <c r="S42" s="63">
        <v>0</v>
      </c>
      <c r="T42" s="63">
        <v>0</v>
      </c>
      <c r="U42" s="63">
        <v>0</v>
      </c>
      <c r="V42" s="63">
        <v>0</v>
      </c>
    </row>
    <row r="43" spans="1:22" ht="15.75" customHeight="1">
      <c r="A43" s="72">
        <v>16</v>
      </c>
      <c r="B43" s="71" t="s">
        <v>49</v>
      </c>
      <c r="C43" s="70">
        <f t="shared" si="6"/>
        <v>3965307.8000000003</v>
      </c>
      <c r="D43" s="63">
        <f>'2.2'!C42</f>
        <v>914068</v>
      </c>
      <c r="E43" s="63">
        <v>0</v>
      </c>
      <c r="F43" s="63">
        <v>0</v>
      </c>
      <c r="G43" s="63">
        <v>569.6</v>
      </c>
      <c r="H43" s="69">
        <f t="shared" si="7"/>
        <v>2263020.8000000003</v>
      </c>
      <c r="I43" s="63">
        <v>306.7</v>
      </c>
      <c r="J43" s="63">
        <f t="shared" si="8"/>
        <v>788219</v>
      </c>
      <c r="K43" s="63">
        <v>0</v>
      </c>
      <c r="L43" s="63">
        <f t="shared" si="9"/>
        <v>0</v>
      </c>
      <c r="M43" s="63">
        <v>0</v>
      </c>
      <c r="N43" s="68">
        <f t="shared" si="10"/>
        <v>0</v>
      </c>
      <c r="O43" s="63">
        <v>0</v>
      </c>
      <c r="P43" s="63">
        <v>0</v>
      </c>
      <c r="Q43" s="63">
        <v>0</v>
      </c>
      <c r="R43" s="63">
        <v>0</v>
      </c>
      <c r="S43" s="63">
        <v>0</v>
      </c>
      <c r="T43" s="63">
        <v>0</v>
      </c>
      <c r="U43" s="63">
        <v>0</v>
      </c>
      <c r="V43" s="63">
        <v>0</v>
      </c>
    </row>
    <row r="44" spans="1:22" ht="15.75" customHeight="1">
      <c r="A44" s="72">
        <v>17</v>
      </c>
      <c r="B44" s="71" t="s">
        <v>44</v>
      </c>
      <c r="C44" s="70">
        <f t="shared" si="6"/>
        <v>1340396</v>
      </c>
      <c r="D44" s="63">
        <f>'2.2'!C43</f>
        <v>438840</v>
      </c>
      <c r="E44" s="63">
        <v>0</v>
      </c>
      <c r="F44" s="63">
        <v>0</v>
      </c>
      <c r="G44" s="63">
        <v>0</v>
      </c>
      <c r="H44" s="69">
        <f t="shared" si="7"/>
        <v>0</v>
      </c>
      <c r="I44" s="63">
        <v>350.8</v>
      </c>
      <c r="J44" s="63">
        <f t="shared" si="8"/>
        <v>901556</v>
      </c>
      <c r="K44" s="63">
        <v>0</v>
      </c>
      <c r="L44" s="63">
        <f t="shared" si="9"/>
        <v>0</v>
      </c>
      <c r="M44" s="63">
        <v>0</v>
      </c>
      <c r="N44" s="68">
        <f t="shared" si="10"/>
        <v>0</v>
      </c>
      <c r="O44" s="63">
        <v>0</v>
      </c>
      <c r="P44" s="63">
        <v>0</v>
      </c>
      <c r="Q44" s="63">
        <v>0</v>
      </c>
      <c r="R44" s="63">
        <v>0</v>
      </c>
      <c r="S44" s="63">
        <v>0</v>
      </c>
      <c r="T44" s="63">
        <v>0</v>
      </c>
      <c r="U44" s="63">
        <v>0</v>
      </c>
      <c r="V44" s="63">
        <v>0</v>
      </c>
    </row>
    <row r="45" spans="1:22" ht="15.75" customHeight="1">
      <c r="A45" s="72">
        <v>18</v>
      </c>
      <c r="B45" s="71" t="s">
        <v>45</v>
      </c>
      <c r="C45" s="70">
        <f t="shared" si="6"/>
        <v>450880.8</v>
      </c>
      <c r="D45" s="63">
        <f>'2.2'!C44</f>
        <v>450880.8</v>
      </c>
      <c r="E45" s="63">
        <v>0</v>
      </c>
      <c r="F45" s="63">
        <v>0</v>
      </c>
      <c r="G45" s="63">
        <v>0</v>
      </c>
      <c r="H45" s="69">
        <f t="shared" si="7"/>
        <v>0</v>
      </c>
      <c r="I45" s="63">
        <v>0</v>
      </c>
      <c r="J45" s="63">
        <f t="shared" si="8"/>
        <v>0</v>
      </c>
      <c r="K45" s="63">
        <v>0</v>
      </c>
      <c r="L45" s="63">
        <f t="shared" si="9"/>
        <v>0</v>
      </c>
      <c r="M45" s="63">
        <v>0</v>
      </c>
      <c r="N45" s="68">
        <f t="shared" si="10"/>
        <v>0</v>
      </c>
      <c r="O45" s="63">
        <v>0</v>
      </c>
      <c r="P45" s="63">
        <v>0</v>
      </c>
      <c r="Q45" s="63">
        <v>0</v>
      </c>
      <c r="R45" s="63">
        <v>0</v>
      </c>
      <c r="S45" s="63">
        <v>0</v>
      </c>
      <c r="T45" s="63">
        <v>0</v>
      </c>
      <c r="U45" s="63">
        <v>0</v>
      </c>
      <c r="V45" s="63">
        <v>0</v>
      </c>
    </row>
    <row r="46" spans="1:22" ht="15.75" customHeight="1">
      <c r="A46" s="72">
        <v>19</v>
      </c>
      <c r="B46" s="71" t="s">
        <v>122</v>
      </c>
      <c r="C46" s="70">
        <f t="shared" si="6"/>
        <v>111800</v>
      </c>
      <c r="D46" s="63">
        <f>'2.2'!C45</f>
        <v>111800</v>
      </c>
      <c r="E46" s="63">
        <v>0</v>
      </c>
      <c r="F46" s="63">
        <v>0</v>
      </c>
      <c r="G46" s="63">
        <v>0</v>
      </c>
      <c r="H46" s="69">
        <f t="shared" si="7"/>
        <v>0</v>
      </c>
      <c r="I46" s="63">
        <v>0</v>
      </c>
      <c r="J46" s="63">
        <f t="shared" si="8"/>
        <v>0</v>
      </c>
      <c r="K46" s="63">
        <v>0</v>
      </c>
      <c r="L46" s="63">
        <f t="shared" si="9"/>
        <v>0</v>
      </c>
      <c r="M46" s="63">
        <v>0</v>
      </c>
      <c r="N46" s="68">
        <f t="shared" si="10"/>
        <v>0</v>
      </c>
      <c r="O46" s="63">
        <v>0</v>
      </c>
      <c r="P46" s="63">
        <v>0</v>
      </c>
      <c r="Q46" s="63">
        <v>0</v>
      </c>
      <c r="R46" s="63">
        <v>0</v>
      </c>
      <c r="S46" s="63">
        <v>0</v>
      </c>
      <c r="T46" s="63">
        <v>0</v>
      </c>
      <c r="U46" s="63">
        <v>0</v>
      </c>
      <c r="V46" s="63">
        <v>0</v>
      </c>
    </row>
    <row r="47" spans="1:22" ht="15.75" customHeight="1">
      <c r="A47" s="72">
        <v>20</v>
      </c>
      <c r="B47" s="71" t="s">
        <v>55</v>
      </c>
      <c r="C47" s="70">
        <f t="shared" si="6"/>
        <v>1374868</v>
      </c>
      <c r="D47" s="63">
        <f>'2.2'!C46</f>
        <v>196768</v>
      </c>
      <c r="E47" s="63">
        <v>0</v>
      </c>
      <c r="F47" s="63">
        <v>0</v>
      </c>
      <c r="G47" s="63">
        <v>0</v>
      </c>
      <c r="H47" s="69">
        <f t="shared" si="7"/>
        <v>0</v>
      </c>
      <c r="I47" s="63">
        <v>0</v>
      </c>
      <c r="J47" s="63">
        <f t="shared" si="8"/>
        <v>0</v>
      </c>
      <c r="K47" s="63">
        <v>350</v>
      </c>
      <c r="L47" s="63">
        <f t="shared" si="9"/>
        <v>1178100</v>
      </c>
      <c r="M47" s="63">
        <v>0</v>
      </c>
      <c r="N47" s="68">
        <f t="shared" si="10"/>
        <v>0</v>
      </c>
      <c r="O47" s="63">
        <v>0</v>
      </c>
      <c r="P47" s="63">
        <v>0</v>
      </c>
      <c r="Q47" s="63">
        <v>0</v>
      </c>
      <c r="R47" s="63">
        <v>0</v>
      </c>
      <c r="S47" s="63">
        <v>0</v>
      </c>
      <c r="T47" s="63">
        <v>0</v>
      </c>
      <c r="U47" s="63">
        <v>0</v>
      </c>
      <c r="V47" s="63">
        <v>0</v>
      </c>
    </row>
    <row r="48" spans="1:22" ht="33" customHeight="1">
      <c r="A48" s="220" t="s">
        <v>64</v>
      </c>
      <c r="B48" s="220"/>
      <c r="C48" s="67">
        <f>SUM(C28:C47)</f>
        <v>23369996.600000001</v>
      </c>
      <c r="D48" s="67">
        <f>SUM(D28:D47)</f>
        <v>9420258.8000000007</v>
      </c>
      <c r="E48" s="67">
        <f t="shared" ref="E48:V48" si="11">SUM(E28:E47)</f>
        <v>0</v>
      </c>
      <c r="F48" s="67">
        <f t="shared" si="11"/>
        <v>0</v>
      </c>
      <c r="G48" s="67">
        <f t="shared" si="11"/>
        <v>569.6</v>
      </c>
      <c r="H48" s="67">
        <f t="shared" si="11"/>
        <v>2263020.8000000003</v>
      </c>
      <c r="I48" s="67">
        <f t="shared" si="11"/>
        <v>1737</v>
      </c>
      <c r="J48" s="67">
        <f t="shared" si="11"/>
        <v>4464090</v>
      </c>
      <c r="K48" s="67">
        <f t="shared" si="11"/>
        <v>1984.5</v>
      </c>
      <c r="L48" s="67">
        <f t="shared" si="11"/>
        <v>6679827</v>
      </c>
      <c r="M48" s="67">
        <f t="shared" si="11"/>
        <v>236</v>
      </c>
      <c r="N48" s="67">
        <f t="shared" si="11"/>
        <v>542800</v>
      </c>
      <c r="O48" s="67">
        <f t="shared" si="11"/>
        <v>0</v>
      </c>
      <c r="P48" s="67">
        <f t="shared" si="11"/>
        <v>0</v>
      </c>
      <c r="Q48" s="67">
        <f t="shared" si="11"/>
        <v>0</v>
      </c>
      <c r="R48" s="67">
        <f t="shared" si="11"/>
        <v>0</v>
      </c>
      <c r="S48" s="67">
        <f t="shared" si="11"/>
        <v>0</v>
      </c>
      <c r="T48" s="67">
        <f t="shared" si="11"/>
        <v>0</v>
      </c>
      <c r="U48" s="67">
        <f t="shared" si="11"/>
        <v>0</v>
      </c>
      <c r="V48" s="67">
        <f t="shared" si="11"/>
        <v>0</v>
      </c>
    </row>
    <row r="49" spans="1:22" ht="30" customHeight="1">
      <c r="A49" s="222" t="s">
        <v>63</v>
      </c>
      <c r="B49" s="222"/>
      <c r="C49" s="61"/>
      <c r="D49" s="61"/>
      <c r="E49" s="61"/>
      <c r="F49" s="61"/>
      <c r="G49" s="61"/>
      <c r="H49" s="62"/>
      <c r="I49" s="61"/>
      <c r="J49" s="61"/>
      <c r="K49" s="61"/>
      <c r="L49" s="61"/>
      <c r="M49" s="61"/>
      <c r="N49" s="62"/>
      <c r="O49" s="61"/>
      <c r="P49" s="61"/>
      <c r="Q49" s="61"/>
      <c r="R49" s="61"/>
      <c r="S49" s="115"/>
      <c r="T49" s="115"/>
      <c r="U49" s="61"/>
      <c r="V49" s="61"/>
    </row>
    <row r="50" spans="1:22" ht="15.75" customHeight="1">
      <c r="A50" s="65">
        <v>1</v>
      </c>
      <c r="B50" s="66" t="s">
        <v>20</v>
      </c>
      <c r="C50" s="63">
        <f t="shared" ref="C50:C54" si="12">D50+H50+J50+L50+N50</f>
        <v>94202</v>
      </c>
      <c r="D50" s="63">
        <v>94202</v>
      </c>
      <c r="E50" s="63">
        <v>0</v>
      </c>
      <c r="F50" s="63">
        <v>0</v>
      </c>
      <c r="G50" s="63">
        <v>0</v>
      </c>
      <c r="H50" s="62">
        <f t="shared" ref="H50:H54" si="13">G50*3973</f>
        <v>0</v>
      </c>
      <c r="I50" s="61">
        <v>0</v>
      </c>
      <c r="J50" s="63">
        <f t="shared" ref="J50:J54" si="14">I50*2570</f>
        <v>0</v>
      </c>
      <c r="K50" s="61">
        <v>0</v>
      </c>
      <c r="L50" s="61">
        <f t="shared" ref="L50:L54" si="15">K50*3366</f>
        <v>0</v>
      </c>
      <c r="M50" s="61">
        <v>0</v>
      </c>
      <c r="N50" s="62">
        <f t="shared" ref="N50:N54" si="16">M50*2300</f>
        <v>0</v>
      </c>
      <c r="O50" s="61">
        <v>0</v>
      </c>
      <c r="P50" s="61">
        <v>0</v>
      </c>
      <c r="Q50" s="61">
        <v>0</v>
      </c>
      <c r="R50" s="61">
        <v>0</v>
      </c>
      <c r="S50" s="115">
        <v>0</v>
      </c>
      <c r="T50" s="115">
        <v>0</v>
      </c>
      <c r="U50" s="61">
        <v>0</v>
      </c>
      <c r="V50" s="61">
        <v>0</v>
      </c>
    </row>
    <row r="51" spans="1:22" ht="15.75" customHeight="1">
      <c r="A51" s="65">
        <v>2</v>
      </c>
      <c r="B51" s="66" t="s">
        <v>21</v>
      </c>
      <c r="C51" s="63">
        <f t="shared" si="12"/>
        <v>207946</v>
      </c>
      <c r="D51" s="63">
        <v>207946</v>
      </c>
      <c r="E51" s="63">
        <v>0</v>
      </c>
      <c r="F51" s="63">
        <v>0</v>
      </c>
      <c r="G51" s="63">
        <v>0</v>
      </c>
      <c r="H51" s="62">
        <f t="shared" si="13"/>
        <v>0</v>
      </c>
      <c r="I51" s="61">
        <v>0</v>
      </c>
      <c r="J51" s="63">
        <f t="shared" si="14"/>
        <v>0</v>
      </c>
      <c r="K51" s="61">
        <v>0</v>
      </c>
      <c r="L51" s="61">
        <f t="shared" si="15"/>
        <v>0</v>
      </c>
      <c r="M51" s="61">
        <v>0</v>
      </c>
      <c r="N51" s="62">
        <f t="shared" si="16"/>
        <v>0</v>
      </c>
      <c r="O51" s="61">
        <v>0</v>
      </c>
      <c r="P51" s="61">
        <v>0</v>
      </c>
      <c r="Q51" s="61">
        <v>0</v>
      </c>
      <c r="R51" s="61">
        <v>0</v>
      </c>
      <c r="S51" s="115">
        <v>0</v>
      </c>
      <c r="T51" s="115">
        <v>0</v>
      </c>
      <c r="U51" s="61">
        <v>0</v>
      </c>
      <c r="V51" s="61">
        <v>0</v>
      </c>
    </row>
    <row r="52" spans="1:22" ht="15.75" customHeight="1">
      <c r="A52" s="120">
        <v>3</v>
      </c>
      <c r="B52" s="66" t="s">
        <v>22</v>
      </c>
      <c r="C52" s="63">
        <f t="shared" si="12"/>
        <v>147899</v>
      </c>
      <c r="D52" s="63">
        <v>147899</v>
      </c>
      <c r="E52" s="63">
        <v>0</v>
      </c>
      <c r="F52" s="63">
        <v>0</v>
      </c>
      <c r="G52" s="63">
        <v>0</v>
      </c>
      <c r="H52" s="62">
        <f t="shared" si="13"/>
        <v>0</v>
      </c>
      <c r="I52" s="61">
        <v>0</v>
      </c>
      <c r="J52" s="63">
        <f t="shared" si="14"/>
        <v>0</v>
      </c>
      <c r="K52" s="61">
        <v>0</v>
      </c>
      <c r="L52" s="61">
        <f t="shared" si="15"/>
        <v>0</v>
      </c>
      <c r="M52" s="61">
        <v>0</v>
      </c>
      <c r="N52" s="62">
        <f t="shared" si="16"/>
        <v>0</v>
      </c>
      <c r="O52" s="61">
        <v>0</v>
      </c>
      <c r="P52" s="61">
        <v>0</v>
      </c>
      <c r="Q52" s="61">
        <v>0</v>
      </c>
      <c r="R52" s="61">
        <v>0</v>
      </c>
      <c r="S52" s="115">
        <v>0</v>
      </c>
      <c r="T52" s="115">
        <v>0</v>
      </c>
      <c r="U52" s="61">
        <v>0</v>
      </c>
      <c r="V52" s="61">
        <v>0</v>
      </c>
    </row>
    <row r="53" spans="1:22" ht="15.75" customHeight="1">
      <c r="A53" s="120">
        <v>4</v>
      </c>
      <c r="B53" s="64" t="s">
        <v>23</v>
      </c>
      <c r="C53" s="63">
        <f t="shared" si="12"/>
        <v>99160</v>
      </c>
      <c r="D53" s="63">
        <v>99160</v>
      </c>
      <c r="E53" s="63">
        <v>0</v>
      </c>
      <c r="F53" s="63">
        <v>0</v>
      </c>
      <c r="G53" s="63">
        <v>0</v>
      </c>
      <c r="H53" s="62">
        <f t="shared" si="13"/>
        <v>0</v>
      </c>
      <c r="I53" s="61">
        <v>0</v>
      </c>
      <c r="J53" s="63">
        <f t="shared" si="14"/>
        <v>0</v>
      </c>
      <c r="K53" s="61">
        <v>0</v>
      </c>
      <c r="L53" s="61">
        <f t="shared" si="15"/>
        <v>0</v>
      </c>
      <c r="M53" s="61">
        <v>0</v>
      </c>
      <c r="N53" s="62">
        <f t="shared" si="16"/>
        <v>0</v>
      </c>
      <c r="O53" s="61">
        <v>0</v>
      </c>
      <c r="P53" s="61">
        <v>0</v>
      </c>
      <c r="Q53" s="61">
        <v>0</v>
      </c>
      <c r="R53" s="61">
        <v>0</v>
      </c>
      <c r="S53" s="115">
        <v>0</v>
      </c>
      <c r="T53" s="115">
        <v>0</v>
      </c>
      <c r="U53" s="61">
        <v>0</v>
      </c>
      <c r="V53" s="61">
        <v>0</v>
      </c>
    </row>
    <row r="54" spans="1:22" ht="15.75" customHeight="1">
      <c r="A54" s="120">
        <v>5</v>
      </c>
      <c r="B54" s="64" t="s">
        <v>24</v>
      </c>
      <c r="C54" s="63">
        <f t="shared" si="12"/>
        <v>57017</v>
      </c>
      <c r="D54" s="63">
        <v>57017</v>
      </c>
      <c r="E54" s="63">
        <v>0</v>
      </c>
      <c r="F54" s="63">
        <v>0</v>
      </c>
      <c r="G54" s="63">
        <v>0</v>
      </c>
      <c r="H54" s="62">
        <f t="shared" si="13"/>
        <v>0</v>
      </c>
      <c r="I54" s="61">
        <v>0</v>
      </c>
      <c r="J54" s="63">
        <f t="shared" si="14"/>
        <v>0</v>
      </c>
      <c r="K54" s="61">
        <v>0</v>
      </c>
      <c r="L54" s="61">
        <f t="shared" si="15"/>
        <v>0</v>
      </c>
      <c r="M54" s="61">
        <v>0</v>
      </c>
      <c r="N54" s="62">
        <f t="shared" si="16"/>
        <v>0</v>
      </c>
      <c r="O54" s="61">
        <v>0</v>
      </c>
      <c r="P54" s="61">
        <v>0</v>
      </c>
      <c r="Q54" s="61">
        <v>0</v>
      </c>
      <c r="R54" s="61">
        <v>0</v>
      </c>
      <c r="S54" s="115">
        <v>0</v>
      </c>
      <c r="T54" s="115">
        <v>0</v>
      </c>
      <c r="U54" s="61">
        <v>0</v>
      </c>
      <c r="V54" s="61">
        <v>0</v>
      </c>
    </row>
    <row r="55" spans="1:22" ht="15.75" customHeight="1">
      <c r="A55" s="132">
        <v>6</v>
      </c>
      <c r="B55" s="64" t="s">
        <v>25</v>
      </c>
      <c r="C55" s="63">
        <v>111555</v>
      </c>
      <c r="D55" s="63">
        <v>111555</v>
      </c>
      <c r="E55" s="63">
        <v>0</v>
      </c>
      <c r="F55" s="63">
        <v>0</v>
      </c>
      <c r="G55" s="63">
        <v>0</v>
      </c>
      <c r="H55" s="62">
        <v>0</v>
      </c>
      <c r="I55" s="61">
        <v>0</v>
      </c>
      <c r="J55" s="63">
        <v>0</v>
      </c>
      <c r="K55" s="61">
        <v>0</v>
      </c>
      <c r="L55" s="61">
        <v>0</v>
      </c>
      <c r="M55" s="61">
        <v>0</v>
      </c>
      <c r="N55" s="62">
        <v>0</v>
      </c>
      <c r="O55" s="61">
        <v>0</v>
      </c>
      <c r="P55" s="61">
        <v>0</v>
      </c>
      <c r="Q55" s="61">
        <v>0</v>
      </c>
      <c r="R55" s="61">
        <v>0</v>
      </c>
      <c r="S55" s="115">
        <v>0</v>
      </c>
      <c r="T55" s="115">
        <v>0</v>
      </c>
      <c r="U55" s="61">
        <v>0</v>
      </c>
      <c r="V55" s="61">
        <v>0</v>
      </c>
    </row>
    <row r="56" spans="1:22" ht="15.75" customHeight="1">
      <c r="A56" s="132">
        <v>7</v>
      </c>
      <c r="B56" s="64" t="s">
        <v>26</v>
      </c>
      <c r="C56" s="63">
        <v>198030</v>
      </c>
      <c r="D56" s="63">
        <v>198030</v>
      </c>
      <c r="E56" s="63">
        <v>0</v>
      </c>
      <c r="F56" s="63">
        <v>0</v>
      </c>
      <c r="G56" s="63">
        <v>0</v>
      </c>
      <c r="H56" s="62">
        <v>0</v>
      </c>
      <c r="I56" s="61">
        <v>0</v>
      </c>
      <c r="J56" s="63">
        <v>0</v>
      </c>
      <c r="K56" s="61">
        <v>0</v>
      </c>
      <c r="L56" s="61">
        <v>0</v>
      </c>
      <c r="M56" s="61">
        <v>0</v>
      </c>
      <c r="N56" s="62">
        <v>0</v>
      </c>
      <c r="O56" s="61">
        <v>0</v>
      </c>
      <c r="P56" s="61">
        <v>0</v>
      </c>
      <c r="Q56" s="61">
        <v>0</v>
      </c>
      <c r="R56" s="61">
        <v>0</v>
      </c>
      <c r="S56" s="115">
        <v>0</v>
      </c>
      <c r="T56" s="115">
        <v>0</v>
      </c>
      <c r="U56" s="61">
        <v>0</v>
      </c>
      <c r="V56" s="61">
        <v>0</v>
      </c>
    </row>
    <row r="57" spans="1:22" ht="15.75" customHeight="1">
      <c r="A57" s="132">
        <v>8</v>
      </c>
      <c r="B57" s="64" t="s">
        <v>27</v>
      </c>
      <c r="C57" s="63">
        <v>106597</v>
      </c>
      <c r="D57" s="63">
        <v>106597</v>
      </c>
      <c r="E57" s="63">
        <v>0</v>
      </c>
      <c r="F57" s="63">
        <v>0</v>
      </c>
      <c r="G57" s="63">
        <v>0</v>
      </c>
      <c r="H57" s="62">
        <v>0</v>
      </c>
      <c r="I57" s="61">
        <v>0</v>
      </c>
      <c r="J57" s="63">
        <v>0</v>
      </c>
      <c r="K57" s="61">
        <v>0</v>
      </c>
      <c r="L57" s="61">
        <v>0</v>
      </c>
      <c r="M57" s="61">
        <v>0</v>
      </c>
      <c r="N57" s="62">
        <v>0</v>
      </c>
      <c r="O57" s="61">
        <v>0</v>
      </c>
      <c r="P57" s="61">
        <v>0</v>
      </c>
      <c r="Q57" s="61">
        <v>0</v>
      </c>
      <c r="R57" s="61">
        <v>0</v>
      </c>
      <c r="S57" s="115">
        <v>0</v>
      </c>
      <c r="T57" s="115">
        <v>0</v>
      </c>
      <c r="U57" s="61">
        <v>0</v>
      </c>
      <c r="V57" s="61">
        <v>0</v>
      </c>
    </row>
    <row r="58" spans="1:22" ht="15.75" customHeight="1">
      <c r="A58" s="132">
        <v>9</v>
      </c>
      <c r="B58" s="64" t="s">
        <v>59</v>
      </c>
      <c r="C58" s="63">
        <f t="shared" ref="C58:C71" si="17">D58+H58+J58+L58+N58</f>
        <v>375645.6</v>
      </c>
      <c r="D58" s="63">
        <v>0</v>
      </c>
      <c r="E58" s="63">
        <v>0</v>
      </c>
      <c r="F58" s="63">
        <v>0</v>
      </c>
      <c r="G58" s="63">
        <v>0</v>
      </c>
      <c r="H58" s="62">
        <f t="shared" ref="H58:H71" si="18">G58*3973</f>
        <v>0</v>
      </c>
      <c r="I58" s="61">
        <v>0</v>
      </c>
      <c r="J58" s="63">
        <f t="shared" ref="J58:J71" si="19">I58*2570</f>
        <v>0</v>
      </c>
      <c r="K58" s="61">
        <v>111.6</v>
      </c>
      <c r="L58" s="61">
        <f t="shared" ref="L58:L71" si="20">K58*3366</f>
        <v>375645.6</v>
      </c>
      <c r="M58" s="61">
        <v>0</v>
      </c>
      <c r="N58" s="62">
        <f t="shared" ref="N58:N71" si="21">M58*2300</f>
        <v>0</v>
      </c>
      <c r="O58" s="61">
        <v>0</v>
      </c>
      <c r="P58" s="61">
        <v>0</v>
      </c>
      <c r="Q58" s="61">
        <v>0</v>
      </c>
      <c r="R58" s="61">
        <v>0</v>
      </c>
      <c r="S58" s="115">
        <v>0</v>
      </c>
      <c r="T58" s="115">
        <v>0</v>
      </c>
      <c r="U58" s="61">
        <v>0</v>
      </c>
      <c r="V58" s="61">
        <v>0</v>
      </c>
    </row>
    <row r="59" spans="1:22" ht="15.75" customHeight="1">
      <c r="A59" s="132">
        <v>10</v>
      </c>
      <c r="B59" s="64" t="s">
        <v>32</v>
      </c>
      <c r="C59" s="63">
        <f t="shared" si="17"/>
        <v>1219711</v>
      </c>
      <c r="D59" s="63">
        <v>0</v>
      </c>
      <c r="E59" s="63">
        <v>0</v>
      </c>
      <c r="F59" s="63">
        <v>0</v>
      </c>
      <c r="G59" s="63">
        <v>307</v>
      </c>
      <c r="H59" s="62">
        <f t="shared" si="18"/>
        <v>1219711</v>
      </c>
      <c r="I59" s="61">
        <v>0</v>
      </c>
      <c r="J59" s="63">
        <f t="shared" si="19"/>
        <v>0</v>
      </c>
      <c r="K59" s="61">
        <v>0</v>
      </c>
      <c r="L59" s="61">
        <f t="shared" si="20"/>
        <v>0</v>
      </c>
      <c r="M59" s="61">
        <v>0</v>
      </c>
      <c r="N59" s="62">
        <f t="shared" si="21"/>
        <v>0</v>
      </c>
      <c r="O59" s="61">
        <v>0</v>
      </c>
      <c r="P59" s="61">
        <v>0</v>
      </c>
      <c r="Q59" s="61">
        <v>0</v>
      </c>
      <c r="R59" s="61">
        <v>0</v>
      </c>
      <c r="S59" s="115">
        <v>0</v>
      </c>
      <c r="T59" s="115">
        <v>0</v>
      </c>
      <c r="U59" s="61">
        <v>0</v>
      </c>
      <c r="V59" s="61"/>
    </row>
    <row r="60" spans="1:22" ht="15.75" customHeight="1">
      <c r="A60" s="132">
        <v>11</v>
      </c>
      <c r="B60" s="64" t="s">
        <v>28</v>
      </c>
      <c r="C60" s="63">
        <f t="shared" si="17"/>
        <v>1069816</v>
      </c>
      <c r="D60" s="63">
        <v>289547</v>
      </c>
      <c r="E60" s="63">
        <v>0</v>
      </c>
      <c r="F60" s="63">
        <v>0</v>
      </c>
      <c r="G60" s="63">
        <v>133</v>
      </c>
      <c r="H60" s="62">
        <f t="shared" si="18"/>
        <v>528409</v>
      </c>
      <c r="I60" s="61">
        <v>98</v>
      </c>
      <c r="J60" s="63">
        <f t="shared" si="19"/>
        <v>251860</v>
      </c>
      <c r="K60" s="61">
        <v>0</v>
      </c>
      <c r="L60" s="61">
        <f t="shared" si="20"/>
        <v>0</v>
      </c>
      <c r="M60" s="61">
        <v>0</v>
      </c>
      <c r="N60" s="62">
        <f t="shared" si="21"/>
        <v>0</v>
      </c>
      <c r="O60" s="61">
        <v>0</v>
      </c>
      <c r="P60" s="61">
        <v>0</v>
      </c>
      <c r="Q60" s="61">
        <v>0</v>
      </c>
      <c r="R60" s="61">
        <v>0</v>
      </c>
      <c r="S60" s="115">
        <v>0</v>
      </c>
      <c r="T60" s="115">
        <v>0</v>
      </c>
      <c r="U60" s="61">
        <v>0</v>
      </c>
      <c r="V60" s="61">
        <v>0</v>
      </c>
    </row>
    <row r="61" spans="1:22" ht="15.75" customHeight="1">
      <c r="A61" s="132">
        <v>12</v>
      </c>
      <c r="B61" s="64" t="s">
        <v>38</v>
      </c>
      <c r="C61" s="63">
        <f t="shared" si="17"/>
        <v>223110</v>
      </c>
      <c r="D61" s="63">
        <v>223110</v>
      </c>
      <c r="E61" s="63">
        <v>0</v>
      </c>
      <c r="F61" s="63">
        <v>0</v>
      </c>
      <c r="G61" s="63">
        <v>0</v>
      </c>
      <c r="H61" s="62">
        <f t="shared" si="18"/>
        <v>0</v>
      </c>
      <c r="I61" s="61">
        <v>0</v>
      </c>
      <c r="J61" s="63">
        <f t="shared" si="19"/>
        <v>0</v>
      </c>
      <c r="K61" s="61">
        <v>0</v>
      </c>
      <c r="L61" s="61">
        <f t="shared" si="20"/>
        <v>0</v>
      </c>
      <c r="M61" s="61">
        <v>0</v>
      </c>
      <c r="N61" s="62">
        <f t="shared" si="21"/>
        <v>0</v>
      </c>
      <c r="O61" s="61">
        <v>0</v>
      </c>
      <c r="P61" s="61">
        <v>0</v>
      </c>
      <c r="Q61" s="61">
        <v>0</v>
      </c>
      <c r="R61" s="61">
        <v>0</v>
      </c>
      <c r="S61" s="115">
        <v>0</v>
      </c>
      <c r="T61" s="115">
        <v>0</v>
      </c>
      <c r="U61" s="61">
        <v>0</v>
      </c>
      <c r="V61" s="61">
        <v>0</v>
      </c>
    </row>
    <row r="62" spans="1:22" ht="15.75" customHeight="1">
      <c r="A62" s="132">
        <v>13</v>
      </c>
      <c r="B62" s="64" t="s">
        <v>35</v>
      </c>
      <c r="C62" s="63">
        <f t="shared" si="17"/>
        <v>111128</v>
      </c>
      <c r="D62" s="63">
        <v>111128</v>
      </c>
      <c r="E62" s="63">
        <v>0</v>
      </c>
      <c r="F62" s="63">
        <v>0</v>
      </c>
      <c r="G62" s="63">
        <v>0</v>
      </c>
      <c r="H62" s="62">
        <f t="shared" si="18"/>
        <v>0</v>
      </c>
      <c r="I62" s="61">
        <v>0</v>
      </c>
      <c r="J62" s="63">
        <f t="shared" si="19"/>
        <v>0</v>
      </c>
      <c r="K62" s="61">
        <v>0</v>
      </c>
      <c r="L62" s="61">
        <f t="shared" si="20"/>
        <v>0</v>
      </c>
      <c r="M62" s="61">
        <v>0</v>
      </c>
      <c r="N62" s="62">
        <f t="shared" si="21"/>
        <v>0</v>
      </c>
      <c r="O62" s="61">
        <v>0</v>
      </c>
      <c r="P62" s="61">
        <v>0</v>
      </c>
      <c r="Q62" s="61">
        <v>0</v>
      </c>
      <c r="R62" s="61">
        <v>0</v>
      </c>
      <c r="S62" s="115">
        <v>0</v>
      </c>
      <c r="T62" s="115">
        <v>0</v>
      </c>
      <c r="U62" s="61">
        <v>0</v>
      </c>
      <c r="V62" s="61">
        <v>0</v>
      </c>
    </row>
    <row r="63" spans="1:22" ht="15.75" customHeight="1">
      <c r="A63" s="132">
        <v>14</v>
      </c>
      <c r="B63" s="64" t="s">
        <v>36</v>
      </c>
      <c r="C63" s="63">
        <f t="shared" si="17"/>
        <v>1711896.5</v>
      </c>
      <c r="D63" s="63">
        <v>629496</v>
      </c>
      <c r="E63" s="63">
        <v>0</v>
      </c>
      <c r="F63" s="63">
        <v>0</v>
      </c>
      <c r="G63" s="63">
        <v>228.5</v>
      </c>
      <c r="H63" s="62">
        <f t="shared" si="18"/>
        <v>907830.5</v>
      </c>
      <c r="I63" s="61">
        <v>0</v>
      </c>
      <c r="J63" s="63">
        <f t="shared" si="19"/>
        <v>0</v>
      </c>
      <c r="K63" s="61">
        <v>0</v>
      </c>
      <c r="L63" s="61">
        <f t="shared" si="20"/>
        <v>0</v>
      </c>
      <c r="M63" s="61">
        <v>75.900000000000006</v>
      </c>
      <c r="N63" s="62">
        <f t="shared" si="21"/>
        <v>174570</v>
      </c>
      <c r="O63" s="61">
        <v>0</v>
      </c>
      <c r="P63" s="61">
        <v>0</v>
      </c>
      <c r="Q63" s="61">
        <v>0</v>
      </c>
      <c r="R63" s="61">
        <v>0</v>
      </c>
      <c r="S63" s="115">
        <v>0</v>
      </c>
      <c r="T63" s="115">
        <v>0</v>
      </c>
      <c r="U63" s="61">
        <v>0</v>
      </c>
      <c r="V63" s="61">
        <v>0</v>
      </c>
    </row>
    <row r="64" spans="1:22" ht="15.75" customHeight="1">
      <c r="A64" s="132">
        <v>15</v>
      </c>
      <c r="B64" s="64" t="s">
        <v>39</v>
      </c>
      <c r="C64" s="63">
        <f t="shared" si="17"/>
        <v>384245</v>
      </c>
      <c r="D64" s="63">
        <v>384245</v>
      </c>
      <c r="E64" s="63">
        <v>0</v>
      </c>
      <c r="F64" s="63">
        <v>0</v>
      </c>
      <c r="G64" s="63">
        <v>0</v>
      </c>
      <c r="H64" s="62">
        <f t="shared" si="18"/>
        <v>0</v>
      </c>
      <c r="I64" s="61">
        <v>0</v>
      </c>
      <c r="J64" s="63">
        <f t="shared" si="19"/>
        <v>0</v>
      </c>
      <c r="K64" s="61">
        <v>0</v>
      </c>
      <c r="L64" s="61">
        <f t="shared" si="20"/>
        <v>0</v>
      </c>
      <c r="M64" s="61">
        <v>0</v>
      </c>
      <c r="N64" s="62">
        <f t="shared" si="21"/>
        <v>0</v>
      </c>
      <c r="O64" s="61">
        <v>0</v>
      </c>
      <c r="P64" s="61">
        <v>0</v>
      </c>
      <c r="Q64" s="61">
        <v>0</v>
      </c>
      <c r="R64" s="61">
        <v>0</v>
      </c>
      <c r="S64" s="115">
        <v>0</v>
      </c>
      <c r="T64" s="115">
        <v>0</v>
      </c>
      <c r="U64" s="61">
        <v>0</v>
      </c>
      <c r="V64" s="61">
        <v>0</v>
      </c>
    </row>
    <row r="65" spans="1:24" ht="15.75" customHeight="1">
      <c r="A65" s="132">
        <v>16</v>
      </c>
      <c r="B65" s="64" t="s">
        <v>45</v>
      </c>
      <c r="C65" s="63">
        <f t="shared" si="17"/>
        <v>285085</v>
      </c>
      <c r="D65" s="63">
        <v>285085</v>
      </c>
      <c r="E65" s="63">
        <v>0</v>
      </c>
      <c r="F65" s="63">
        <v>0</v>
      </c>
      <c r="G65" s="63">
        <v>0</v>
      </c>
      <c r="H65" s="62">
        <f t="shared" si="18"/>
        <v>0</v>
      </c>
      <c r="I65" s="61">
        <v>0</v>
      </c>
      <c r="J65" s="63">
        <f t="shared" si="19"/>
        <v>0</v>
      </c>
      <c r="K65" s="61">
        <v>0</v>
      </c>
      <c r="L65" s="61">
        <f t="shared" si="20"/>
        <v>0</v>
      </c>
      <c r="M65" s="61">
        <v>0</v>
      </c>
      <c r="N65" s="62">
        <f t="shared" si="21"/>
        <v>0</v>
      </c>
      <c r="O65" s="61">
        <v>0</v>
      </c>
      <c r="P65" s="61">
        <v>0</v>
      </c>
      <c r="Q65" s="61">
        <v>0</v>
      </c>
      <c r="R65" s="61">
        <v>0</v>
      </c>
      <c r="S65" s="115">
        <v>0</v>
      </c>
      <c r="T65" s="115">
        <v>0</v>
      </c>
      <c r="U65" s="61">
        <v>0</v>
      </c>
      <c r="V65" s="61">
        <v>0</v>
      </c>
    </row>
    <row r="66" spans="1:24" ht="15.75" customHeight="1">
      <c r="A66" s="132">
        <v>17</v>
      </c>
      <c r="B66" s="64" t="s">
        <v>51</v>
      </c>
      <c r="C66" s="63">
        <f t="shared" si="17"/>
        <v>233152</v>
      </c>
      <c r="D66" s="63">
        <v>233152</v>
      </c>
      <c r="E66" s="63">
        <v>0</v>
      </c>
      <c r="F66" s="63">
        <v>0</v>
      </c>
      <c r="G66" s="63">
        <v>0</v>
      </c>
      <c r="H66" s="62">
        <f t="shared" si="18"/>
        <v>0</v>
      </c>
      <c r="I66" s="61">
        <v>0</v>
      </c>
      <c r="J66" s="63">
        <f t="shared" si="19"/>
        <v>0</v>
      </c>
      <c r="K66" s="61">
        <v>0</v>
      </c>
      <c r="L66" s="61">
        <f t="shared" si="20"/>
        <v>0</v>
      </c>
      <c r="M66" s="61">
        <v>0</v>
      </c>
      <c r="N66" s="62">
        <f t="shared" si="21"/>
        <v>0</v>
      </c>
      <c r="O66" s="61">
        <v>0</v>
      </c>
      <c r="P66" s="61">
        <v>0</v>
      </c>
      <c r="Q66" s="61">
        <v>0</v>
      </c>
      <c r="R66" s="61">
        <v>0</v>
      </c>
      <c r="S66" s="115">
        <v>0</v>
      </c>
      <c r="T66" s="115">
        <v>0</v>
      </c>
      <c r="U66" s="61">
        <v>0</v>
      </c>
      <c r="V66" s="61">
        <v>0</v>
      </c>
    </row>
    <row r="67" spans="1:24" ht="15.75" customHeight="1">
      <c r="A67" s="132">
        <v>18</v>
      </c>
      <c r="B67" s="64" t="s">
        <v>52</v>
      </c>
      <c r="C67" s="63">
        <f t="shared" si="17"/>
        <v>462522.4</v>
      </c>
      <c r="D67" s="63">
        <v>462522.4</v>
      </c>
      <c r="E67" s="63">
        <v>0</v>
      </c>
      <c r="F67" s="63">
        <v>0</v>
      </c>
      <c r="G67" s="63">
        <v>0</v>
      </c>
      <c r="H67" s="62">
        <f t="shared" si="18"/>
        <v>0</v>
      </c>
      <c r="I67" s="61">
        <v>0</v>
      </c>
      <c r="J67" s="63">
        <f t="shared" si="19"/>
        <v>0</v>
      </c>
      <c r="K67" s="61">
        <v>0</v>
      </c>
      <c r="L67" s="61">
        <f t="shared" si="20"/>
        <v>0</v>
      </c>
      <c r="M67" s="61">
        <v>0</v>
      </c>
      <c r="N67" s="62">
        <f t="shared" si="21"/>
        <v>0</v>
      </c>
      <c r="O67" s="61">
        <v>0</v>
      </c>
      <c r="P67" s="61">
        <v>0</v>
      </c>
      <c r="Q67" s="61">
        <v>0</v>
      </c>
      <c r="R67" s="61">
        <v>0</v>
      </c>
      <c r="S67" s="115">
        <v>0</v>
      </c>
      <c r="T67" s="115">
        <v>0</v>
      </c>
      <c r="U67" s="61">
        <v>0</v>
      </c>
      <c r="V67" s="61">
        <v>0</v>
      </c>
    </row>
    <row r="68" spans="1:24" ht="15.75" customHeight="1">
      <c r="A68" s="132">
        <v>19</v>
      </c>
      <c r="B68" s="64" t="s">
        <v>53</v>
      </c>
      <c r="C68" s="63">
        <f t="shared" si="17"/>
        <v>467504</v>
      </c>
      <c r="D68" s="63">
        <v>467504</v>
      </c>
      <c r="E68" s="63">
        <v>0</v>
      </c>
      <c r="F68" s="63">
        <v>0</v>
      </c>
      <c r="G68" s="63">
        <v>0</v>
      </c>
      <c r="H68" s="62">
        <f t="shared" si="18"/>
        <v>0</v>
      </c>
      <c r="I68" s="61">
        <v>0</v>
      </c>
      <c r="J68" s="63">
        <f t="shared" si="19"/>
        <v>0</v>
      </c>
      <c r="K68" s="61">
        <v>0</v>
      </c>
      <c r="L68" s="61">
        <f t="shared" si="20"/>
        <v>0</v>
      </c>
      <c r="M68" s="61">
        <v>0</v>
      </c>
      <c r="N68" s="62">
        <f t="shared" si="21"/>
        <v>0</v>
      </c>
      <c r="O68" s="61">
        <v>0</v>
      </c>
      <c r="P68" s="61">
        <v>0</v>
      </c>
      <c r="Q68" s="61">
        <v>0</v>
      </c>
      <c r="R68" s="61">
        <v>0</v>
      </c>
      <c r="S68" s="115">
        <v>0</v>
      </c>
      <c r="T68" s="115">
        <v>0</v>
      </c>
      <c r="U68" s="61">
        <v>0</v>
      </c>
      <c r="V68" s="61">
        <v>0</v>
      </c>
    </row>
    <row r="69" spans="1:24" ht="15.75" customHeight="1">
      <c r="A69" s="132">
        <v>20</v>
      </c>
      <c r="B69" s="64" t="s">
        <v>54</v>
      </c>
      <c r="C69" s="63">
        <f t="shared" si="17"/>
        <v>900903.2</v>
      </c>
      <c r="D69" s="63">
        <v>900903.2</v>
      </c>
      <c r="E69" s="63">
        <v>0</v>
      </c>
      <c r="F69" s="63">
        <v>0</v>
      </c>
      <c r="G69" s="63">
        <v>0</v>
      </c>
      <c r="H69" s="62">
        <f t="shared" si="18"/>
        <v>0</v>
      </c>
      <c r="I69" s="61">
        <v>0</v>
      </c>
      <c r="J69" s="63">
        <f t="shared" si="19"/>
        <v>0</v>
      </c>
      <c r="K69" s="61">
        <v>0</v>
      </c>
      <c r="L69" s="61">
        <f t="shared" si="20"/>
        <v>0</v>
      </c>
      <c r="M69" s="61">
        <v>0</v>
      </c>
      <c r="N69" s="62">
        <f t="shared" si="21"/>
        <v>0</v>
      </c>
      <c r="O69" s="61">
        <v>0</v>
      </c>
      <c r="P69" s="61">
        <v>0</v>
      </c>
      <c r="Q69" s="61">
        <v>0</v>
      </c>
      <c r="R69" s="61">
        <v>0</v>
      </c>
      <c r="S69" s="115">
        <v>0</v>
      </c>
      <c r="T69" s="115">
        <v>0</v>
      </c>
      <c r="U69" s="61">
        <v>0</v>
      </c>
      <c r="V69" s="61">
        <v>0</v>
      </c>
    </row>
    <row r="70" spans="1:24" ht="17.25" customHeight="1">
      <c r="A70" s="132">
        <v>21</v>
      </c>
      <c r="B70" s="64" t="s">
        <v>124</v>
      </c>
      <c r="C70" s="63">
        <f t="shared" si="17"/>
        <v>2881893.4000000004</v>
      </c>
      <c r="D70" s="63">
        <v>912080</v>
      </c>
      <c r="E70" s="63">
        <v>0</v>
      </c>
      <c r="F70" s="63">
        <v>0</v>
      </c>
      <c r="G70" s="63">
        <v>495.8</v>
      </c>
      <c r="H70" s="62">
        <f t="shared" si="18"/>
        <v>1969813.4000000001</v>
      </c>
      <c r="I70" s="61">
        <v>0</v>
      </c>
      <c r="J70" s="63">
        <f t="shared" si="19"/>
        <v>0</v>
      </c>
      <c r="K70" s="61">
        <v>0</v>
      </c>
      <c r="L70" s="61">
        <f t="shared" si="20"/>
        <v>0</v>
      </c>
      <c r="M70" s="61">
        <v>0</v>
      </c>
      <c r="N70" s="62">
        <f t="shared" si="21"/>
        <v>0</v>
      </c>
      <c r="O70" s="61">
        <v>0</v>
      </c>
      <c r="P70" s="61">
        <v>0</v>
      </c>
      <c r="Q70" s="61">
        <v>0</v>
      </c>
      <c r="R70" s="61">
        <v>0</v>
      </c>
      <c r="S70" s="115">
        <v>0</v>
      </c>
      <c r="T70" s="115">
        <v>0</v>
      </c>
      <c r="U70" s="61">
        <v>0</v>
      </c>
      <c r="V70" s="61">
        <v>0</v>
      </c>
    </row>
    <row r="71" spans="1:24" ht="15.75" customHeight="1">
      <c r="A71" s="132">
        <v>22</v>
      </c>
      <c r="B71" s="64" t="s">
        <v>56</v>
      </c>
      <c r="C71" s="63">
        <f t="shared" si="17"/>
        <v>22360</v>
      </c>
      <c r="D71" s="63">
        <v>22360</v>
      </c>
      <c r="E71" s="63">
        <v>0</v>
      </c>
      <c r="F71" s="63">
        <v>0</v>
      </c>
      <c r="G71" s="63">
        <v>0</v>
      </c>
      <c r="H71" s="62">
        <f t="shared" si="18"/>
        <v>0</v>
      </c>
      <c r="I71" s="61">
        <v>0</v>
      </c>
      <c r="J71" s="63">
        <f t="shared" si="19"/>
        <v>0</v>
      </c>
      <c r="K71" s="61">
        <v>0</v>
      </c>
      <c r="L71" s="61">
        <f t="shared" si="20"/>
        <v>0</v>
      </c>
      <c r="M71" s="61">
        <v>0</v>
      </c>
      <c r="N71" s="62">
        <f t="shared" si="21"/>
        <v>0</v>
      </c>
      <c r="O71" s="61">
        <v>0</v>
      </c>
      <c r="P71" s="61">
        <v>0</v>
      </c>
      <c r="Q71" s="61">
        <v>0</v>
      </c>
      <c r="R71" s="61">
        <v>0</v>
      </c>
      <c r="S71" s="115">
        <v>0</v>
      </c>
      <c r="T71" s="115">
        <v>0</v>
      </c>
      <c r="U71" s="61">
        <v>0</v>
      </c>
      <c r="V71" s="61">
        <v>0</v>
      </c>
    </row>
    <row r="72" spans="1:24" ht="39.75" customHeight="1">
      <c r="A72" s="220" t="s">
        <v>62</v>
      </c>
      <c r="B72" s="220"/>
      <c r="C72" s="60">
        <f t="shared" ref="C72:V72" si="22">SUM(C50:C71)</f>
        <v>11371378.1</v>
      </c>
      <c r="D72" s="60">
        <f t="shared" si="22"/>
        <v>5943538.5999999996</v>
      </c>
      <c r="E72" s="60">
        <f t="shared" si="22"/>
        <v>0</v>
      </c>
      <c r="F72" s="60">
        <f t="shared" si="22"/>
        <v>0</v>
      </c>
      <c r="G72" s="60">
        <f t="shared" si="22"/>
        <v>1164.3</v>
      </c>
      <c r="H72" s="60">
        <f t="shared" si="22"/>
        <v>4625763.9000000004</v>
      </c>
      <c r="I72" s="60">
        <f t="shared" si="22"/>
        <v>98</v>
      </c>
      <c r="J72" s="60">
        <f t="shared" si="22"/>
        <v>251860</v>
      </c>
      <c r="K72" s="60">
        <f t="shared" si="22"/>
        <v>111.6</v>
      </c>
      <c r="L72" s="60">
        <f t="shared" si="22"/>
        <v>375645.6</v>
      </c>
      <c r="M72" s="60">
        <f t="shared" si="22"/>
        <v>75.900000000000006</v>
      </c>
      <c r="N72" s="60">
        <f t="shared" si="22"/>
        <v>174570</v>
      </c>
      <c r="O72" s="60">
        <f t="shared" si="22"/>
        <v>0</v>
      </c>
      <c r="P72" s="60">
        <f t="shared" si="22"/>
        <v>0</v>
      </c>
      <c r="Q72" s="60">
        <f t="shared" si="22"/>
        <v>0</v>
      </c>
      <c r="R72" s="60">
        <f t="shared" si="22"/>
        <v>0</v>
      </c>
      <c r="S72" s="60">
        <f t="shared" si="22"/>
        <v>0</v>
      </c>
      <c r="T72" s="60">
        <f t="shared" si="22"/>
        <v>0</v>
      </c>
      <c r="U72" s="60">
        <f t="shared" si="22"/>
        <v>0</v>
      </c>
      <c r="V72" s="60">
        <f t="shared" si="22"/>
        <v>0</v>
      </c>
      <c r="X72" s="56"/>
    </row>
    <row r="73" spans="1:24" ht="42.75" customHeight="1">
      <c r="A73" s="219" t="s">
        <v>61</v>
      </c>
      <c r="B73" s="219"/>
      <c r="C73" s="59">
        <f t="shared" ref="C73:V73" si="23">C26+C48+C72</f>
        <v>49973126.700000003</v>
      </c>
      <c r="D73" s="59">
        <f t="shared" si="23"/>
        <v>16331277.4</v>
      </c>
      <c r="E73" s="59">
        <f t="shared" si="23"/>
        <v>0</v>
      </c>
      <c r="F73" s="59">
        <f t="shared" si="23"/>
        <v>0</v>
      </c>
      <c r="G73" s="59">
        <f t="shared" si="23"/>
        <v>4593.8999999999996</v>
      </c>
      <c r="H73" s="59">
        <f t="shared" si="23"/>
        <v>18251564.700000003</v>
      </c>
      <c r="I73" s="59">
        <f t="shared" si="23"/>
        <v>1835</v>
      </c>
      <c r="J73" s="59">
        <f t="shared" si="23"/>
        <v>4715950</v>
      </c>
      <c r="K73" s="59">
        <f t="shared" si="23"/>
        <v>2958.1</v>
      </c>
      <c r="L73" s="59">
        <f t="shared" si="23"/>
        <v>9956964.5999999996</v>
      </c>
      <c r="M73" s="59">
        <f t="shared" si="23"/>
        <v>311.89999999999998</v>
      </c>
      <c r="N73" s="59">
        <f t="shared" si="23"/>
        <v>717370</v>
      </c>
      <c r="O73" s="59">
        <f t="shared" si="23"/>
        <v>0</v>
      </c>
      <c r="P73" s="59">
        <f t="shared" si="23"/>
        <v>0</v>
      </c>
      <c r="Q73" s="59">
        <f t="shared" si="23"/>
        <v>0</v>
      </c>
      <c r="R73" s="59">
        <f t="shared" si="23"/>
        <v>0</v>
      </c>
      <c r="S73" s="59">
        <f t="shared" si="23"/>
        <v>0</v>
      </c>
      <c r="T73" s="59">
        <f t="shared" si="23"/>
        <v>0</v>
      </c>
      <c r="U73" s="59">
        <f t="shared" si="23"/>
        <v>0</v>
      </c>
      <c r="V73" s="59">
        <f t="shared" si="23"/>
        <v>0</v>
      </c>
      <c r="W73" s="58"/>
      <c r="X73" s="56"/>
    </row>
    <row r="74" spans="1:24">
      <c r="W74" s="57"/>
      <c r="X74" s="56"/>
    </row>
    <row r="75" spans="1:24">
      <c r="X75" s="56"/>
    </row>
    <row r="76" spans="1:24">
      <c r="X76" s="56"/>
    </row>
    <row r="77" spans="1:24">
      <c r="X77" s="56"/>
    </row>
    <row r="78" spans="1:24">
      <c r="X78" s="56"/>
    </row>
    <row r="79" spans="1:24">
      <c r="X79" s="56"/>
    </row>
    <row r="80" spans="1:24">
      <c r="X80" s="56"/>
    </row>
    <row r="81" spans="24:24">
      <c r="X81" s="56"/>
    </row>
    <row r="82" spans="24:24">
      <c r="X82" s="56"/>
    </row>
    <row r="83" spans="24:24">
      <c r="X83" s="56"/>
    </row>
    <row r="84" spans="24:24">
      <c r="X84" s="56"/>
    </row>
    <row r="85" spans="24:24">
      <c r="X85" s="56"/>
    </row>
    <row r="86" spans="24:24">
      <c r="X86" s="56"/>
    </row>
    <row r="87" spans="24:24">
      <c r="X87" s="56"/>
    </row>
    <row r="88" spans="24:24">
      <c r="X88" s="56"/>
    </row>
    <row r="89" spans="24:24">
      <c r="X89" s="56"/>
    </row>
    <row r="90" spans="24:24">
      <c r="X90" s="56"/>
    </row>
    <row r="91" spans="24:24">
      <c r="X91" s="56"/>
    </row>
    <row r="92" spans="24:24">
      <c r="X92" s="56"/>
    </row>
  </sheetData>
  <mergeCells count="26">
    <mergeCell ref="A9:A15"/>
    <mergeCell ref="B9:B15"/>
    <mergeCell ref="C9:C14"/>
    <mergeCell ref="D9:D14"/>
    <mergeCell ref="A73:B73"/>
    <mergeCell ref="A72:B72"/>
    <mergeCell ref="A17:B17"/>
    <mergeCell ref="A26:B26"/>
    <mergeCell ref="A27:B27"/>
    <mergeCell ref="A48:B48"/>
    <mergeCell ref="A49:B49"/>
    <mergeCell ref="S11:T14"/>
    <mergeCell ref="O9:V10"/>
    <mergeCell ref="U11:U14"/>
    <mergeCell ref="Q11:R14"/>
    <mergeCell ref="N2:V2"/>
    <mergeCell ref="B7:V7"/>
    <mergeCell ref="M9:N10"/>
    <mergeCell ref="V11:V14"/>
    <mergeCell ref="O11:P14"/>
    <mergeCell ref="M11:N14"/>
    <mergeCell ref="E9:L10"/>
    <mergeCell ref="E11:F14"/>
    <mergeCell ref="G11:H14"/>
    <mergeCell ref="I11:J14"/>
    <mergeCell ref="K11:L14"/>
  </mergeCells>
  <pageMargins left="0.7" right="0.7" top="0.75" bottom="0.75" header="0.3" footer="0.3"/>
  <pageSetup paperSize="9" scale="71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81"/>
  <sheetViews>
    <sheetView topLeftCell="A56" zoomScale="80" zoomScaleNormal="80" workbookViewId="0">
      <selection activeCell="U5" sqref="U5"/>
    </sheetView>
  </sheetViews>
  <sheetFormatPr defaultRowHeight="15"/>
  <cols>
    <col min="1" max="1" width="5.5703125" customWidth="1"/>
    <col min="2" max="2" width="36.5703125" customWidth="1"/>
    <col min="3" max="3" width="15.42578125" customWidth="1"/>
    <col min="4" max="4" width="10" customWidth="1"/>
    <col min="5" max="5" width="12.5703125" customWidth="1"/>
    <col min="6" max="6" width="8.7109375" customWidth="1"/>
    <col min="7" max="7" width="5.7109375" customWidth="1"/>
    <col min="8" max="8" width="5.42578125" customWidth="1"/>
    <col min="9" max="9" width="5.140625" customWidth="1"/>
    <col min="10" max="10" width="5.7109375" customWidth="1"/>
    <col min="11" max="11" width="10" customWidth="1"/>
    <col min="12" max="12" width="13.28515625" customWidth="1"/>
    <col min="13" max="13" width="11.7109375" customWidth="1"/>
    <col min="14" max="14" width="13.28515625" customWidth="1"/>
    <col min="15" max="15" width="8.85546875" customWidth="1"/>
    <col min="16" max="16" width="13.7109375" customWidth="1"/>
    <col min="17" max="17" width="8.85546875" customWidth="1"/>
    <col min="18" max="18" width="12.85546875" customWidth="1"/>
    <col min="19" max="19" width="11.140625" customWidth="1"/>
    <col min="20" max="20" width="5.42578125" customWidth="1"/>
    <col min="21" max="21" width="6.28515625" customWidth="1"/>
    <col min="22" max="22" width="5" customWidth="1"/>
    <col min="23" max="25" width="5.85546875" customWidth="1"/>
    <col min="26" max="26" width="5.140625" customWidth="1"/>
    <col min="27" max="27" width="5.5703125" customWidth="1"/>
    <col min="28" max="28" width="4.85546875" customWidth="1"/>
    <col min="29" max="29" width="5.42578125" customWidth="1"/>
  </cols>
  <sheetData>
    <row r="1" spans="1:29" ht="19.5" customHeight="1">
      <c r="S1" s="10" t="s">
        <v>128</v>
      </c>
      <c r="T1" s="256"/>
      <c r="U1" s="256"/>
      <c r="V1" s="256"/>
      <c r="W1" s="256"/>
      <c r="X1" s="256"/>
      <c r="Y1" s="256"/>
      <c r="Z1" s="256"/>
      <c r="AA1" s="256"/>
      <c r="AB1" s="256"/>
      <c r="AC1" s="256"/>
    </row>
    <row r="2" spans="1:29" ht="29.25" customHeight="1">
      <c r="S2" s="211" t="s">
        <v>14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</row>
    <row r="3" spans="1:29" ht="15.75">
      <c r="S3" s="10" t="s">
        <v>132</v>
      </c>
      <c r="T3" s="10"/>
      <c r="U3" s="10"/>
      <c r="V3" s="10"/>
      <c r="W3" s="10"/>
      <c r="X3" s="10"/>
      <c r="Y3" s="10"/>
      <c r="Z3" s="10"/>
      <c r="AA3" s="10"/>
      <c r="AB3" s="10"/>
      <c r="AC3" s="10"/>
    </row>
    <row r="5" spans="1:29">
      <c r="A5" s="235"/>
      <c r="B5" s="235"/>
      <c r="C5" s="235"/>
    </row>
    <row r="6" spans="1:29" ht="15.75">
      <c r="A6" s="232" t="s">
        <v>107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</row>
    <row r="7" spans="1:29">
      <c r="A7" s="234"/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AA7" t="s">
        <v>106</v>
      </c>
    </row>
    <row r="8" spans="1:29">
      <c r="A8" s="214" t="s">
        <v>105</v>
      </c>
      <c r="B8" s="236" t="s">
        <v>2</v>
      </c>
      <c r="C8" s="223" t="s">
        <v>82</v>
      </c>
      <c r="D8" s="226" t="s">
        <v>104</v>
      </c>
      <c r="E8" s="227"/>
      <c r="F8" s="236" t="s">
        <v>11</v>
      </c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23" t="s">
        <v>72</v>
      </c>
      <c r="T8" s="226" t="s">
        <v>11</v>
      </c>
      <c r="U8" s="239"/>
      <c r="V8" s="239"/>
      <c r="W8" s="239"/>
      <c r="X8" s="239"/>
      <c r="Y8" s="239"/>
      <c r="Z8" s="239"/>
      <c r="AA8" s="239"/>
      <c r="AB8" s="239"/>
      <c r="AC8" s="227"/>
    </row>
    <row r="9" spans="1:29" ht="21.75" customHeight="1">
      <c r="A9" s="214"/>
      <c r="B9" s="236"/>
      <c r="C9" s="224"/>
      <c r="D9" s="228"/>
      <c r="E9" s="229"/>
      <c r="F9" s="223" t="s">
        <v>103</v>
      </c>
      <c r="G9" s="241" t="s">
        <v>11</v>
      </c>
      <c r="H9" s="242"/>
      <c r="I9" s="242"/>
      <c r="J9" s="243"/>
      <c r="K9" s="228" t="s">
        <v>102</v>
      </c>
      <c r="L9" s="229"/>
      <c r="M9" s="228" t="s">
        <v>101</v>
      </c>
      <c r="N9" s="229"/>
      <c r="O9" s="228" t="s">
        <v>100</v>
      </c>
      <c r="P9" s="229"/>
      <c r="Q9" s="228" t="s">
        <v>99</v>
      </c>
      <c r="R9" s="229"/>
      <c r="S9" s="224"/>
      <c r="T9" s="228"/>
      <c r="U9" s="240"/>
      <c r="V9" s="240"/>
      <c r="W9" s="240"/>
      <c r="X9" s="240"/>
      <c r="Y9" s="240"/>
      <c r="Z9" s="240"/>
      <c r="AA9" s="240"/>
      <c r="AB9" s="240"/>
      <c r="AC9" s="229"/>
    </row>
    <row r="10" spans="1:29" ht="15" customHeight="1">
      <c r="A10" s="214"/>
      <c r="B10" s="236"/>
      <c r="C10" s="224"/>
      <c r="D10" s="228"/>
      <c r="E10" s="229"/>
      <c r="F10" s="224"/>
      <c r="G10" s="226" t="s">
        <v>98</v>
      </c>
      <c r="H10" s="227"/>
      <c r="I10" s="226" t="s">
        <v>97</v>
      </c>
      <c r="J10" s="227"/>
      <c r="K10" s="228"/>
      <c r="L10" s="229"/>
      <c r="M10" s="228"/>
      <c r="N10" s="229"/>
      <c r="O10" s="228"/>
      <c r="P10" s="229"/>
      <c r="Q10" s="228"/>
      <c r="R10" s="229"/>
      <c r="S10" s="224"/>
      <c r="T10" s="226" t="s">
        <v>96</v>
      </c>
      <c r="U10" s="227"/>
      <c r="V10" s="226" t="s">
        <v>95</v>
      </c>
      <c r="W10" s="227"/>
      <c r="X10" s="236" t="s">
        <v>94</v>
      </c>
      <c r="Y10" s="236"/>
      <c r="Z10" s="236" t="s">
        <v>93</v>
      </c>
      <c r="AA10" s="236"/>
      <c r="AB10" s="236" t="s">
        <v>92</v>
      </c>
      <c r="AC10" s="236"/>
    </row>
    <row r="11" spans="1:29" ht="33.75" customHeight="1">
      <c r="A11" s="214"/>
      <c r="B11" s="236"/>
      <c r="C11" s="225"/>
      <c r="D11" s="230"/>
      <c r="E11" s="231"/>
      <c r="F11" s="225"/>
      <c r="G11" s="230"/>
      <c r="H11" s="231"/>
      <c r="I11" s="230"/>
      <c r="J11" s="231"/>
      <c r="K11" s="230"/>
      <c r="L11" s="231"/>
      <c r="M11" s="230"/>
      <c r="N11" s="231"/>
      <c r="O11" s="230"/>
      <c r="P11" s="231"/>
      <c r="Q11" s="230"/>
      <c r="R11" s="231"/>
      <c r="S11" s="225"/>
      <c r="T11" s="230"/>
      <c r="U11" s="231"/>
      <c r="V11" s="230"/>
      <c r="W11" s="231"/>
      <c r="X11" s="236"/>
      <c r="Y11" s="236"/>
      <c r="Z11" s="236"/>
      <c r="AA11" s="236"/>
      <c r="AB11" s="236"/>
      <c r="AC11" s="236"/>
    </row>
    <row r="12" spans="1:29">
      <c r="A12" s="214"/>
      <c r="B12" s="236"/>
      <c r="C12" s="65" t="s">
        <v>7</v>
      </c>
      <c r="D12" s="65" t="s">
        <v>91</v>
      </c>
      <c r="E12" s="65" t="s">
        <v>7</v>
      </c>
      <c r="F12" s="65" t="s">
        <v>7</v>
      </c>
      <c r="G12" s="65" t="s">
        <v>91</v>
      </c>
      <c r="H12" s="65" t="s">
        <v>7</v>
      </c>
      <c r="I12" s="78" t="s">
        <v>70</v>
      </c>
      <c r="J12" s="65" t="s">
        <v>7</v>
      </c>
      <c r="K12" s="65" t="s">
        <v>91</v>
      </c>
      <c r="L12" s="65" t="s">
        <v>7</v>
      </c>
      <c r="M12" s="65" t="s">
        <v>91</v>
      </c>
      <c r="N12" s="65" t="s">
        <v>7</v>
      </c>
      <c r="O12" s="65" t="s">
        <v>91</v>
      </c>
      <c r="P12" s="65" t="s">
        <v>7</v>
      </c>
      <c r="Q12" s="65" t="s">
        <v>91</v>
      </c>
      <c r="R12" s="65" t="s">
        <v>7</v>
      </c>
      <c r="S12" s="65" t="s">
        <v>7</v>
      </c>
      <c r="T12" s="78" t="s">
        <v>70</v>
      </c>
      <c r="U12" s="65" t="s">
        <v>7</v>
      </c>
      <c r="V12" s="78" t="s">
        <v>70</v>
      </c>
      <c r="W12" s="65" t="s">
        <v>7</v>
      </c>
      <c r="X12" s="78" t="s">
        <v>70</v>
      </c>
      <c r="Y12" s="65" t="s">
        <v>7</v>
      </c>
      <c r="Z12" s="65" t="s">
        <v>70</v>
      </c>
      <c r="AA12" s="65" t="s">
        <v>7</v>
      </c>
      <c r="AB12" s="65" t="s">
        <v>70</v>
      </c>
      <c r="AC12" s="65" t="s">
        <v>7</v>
      </c>
    </row>
    <row r="13" spans="1:29">
      <c r="A13" s="119">
        <v>1</v>
      </c>
      <c r="B13" s="65">
        <v>2</v>
      </c>
      <c r="C13" s="65">
        <v>3</v>
      </c>
      <c r="D13" s="65">
        <v>4</v>
      </c>
      <c r="E13" s="65">
        <v>5</v>
      </c>
      <c r="F13" s="65">
        <v>6</v>
      </c>
      <c r="G13" s="65">
        <v>7</v>
      </c>
      <c r="H13" s="65">
        <v>8</v>
      </c>
      <c r="I13" s="65">
        <v>9</v>
      </c>
      <c r="J13" s="65">
        <v>10</v>
      </c>
      <c r="K13" s="65">
        <v>11</v>
      </c>
      <c r="L13" s="65">
        <v>12</v>
      </c>
      <c r="M13" s="65">
        <v>13</v>
      </c>
      <c r="N13" s="65">
        <v>14</v>
      </c>
      <c r="O13" s="65">
        <v>15</v>
      </c>
      <c r="P13" s="65">
        <v>16</v>
      </c>
      <c r="Q13" s="65">
        <v>17</v>
      </c>
      <c r="R13" s="65">
        <v>18</v>
      </c>
      <c r="S13" s="65">
        <v>19</v>
      </c>
      <c r="T13" s="78">
        <v>20</v>
      </c>
      <c r="U13" s="65">
        <v>21</v>
      </c>
      <c r="V13" s="78">
        <v>22</v>
      </c>
      <c r="W13" s="65">
        <v>23</v>
      </c>
      <c r="X13" s="78">
        <v>24</v>
      </c>
      <c r="Y13" s="65">
        <v>25</v>
      </c>
      <c r="Z13" s="65">
        <v>26</v>
      </c>
      <c r="AA13" s="65">
        <v>27</v>
      </c>
      <c r="AB13" s="65">
        <v>28</v>
      </c>
      <c r="AC13" s="65">
        <v>29</v>
      </c>
    </row>
    <row r="14" spans="1:29" ht="22.5" customHeight="1">
      <c r="A14" s="237" t="s">
        <v>17</v>
      </c>
      <c r="B14" s="23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</row>
    <row r="15" spans="1:29" ht="40.5" customHeight="1">
      <c r="A15" s="117"/>
      <c r="B15" s="105" t="s">
        <v>89</v>
      </c>
      <c r="C15" s="115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5"/>
      <c r="O15" s="116"/>
      <c r="P15" s="116"/>
      <c r="Q15" s="116"/>
      <c r="R15" s="115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</row>
    <row r="16" spans="1:29" ht="23.25" customHeight="1">
      <c r="A16" s="112">
        <v>1</v>
      </c>
      <c r="B16" s="78" t="s">
        <v>29</v>
      </c>
      <c r="C16" s="104">
        <f>E16+L16+N16+P16+R16+F16</f>
        <v>687980</v>
      </c>
      <c r="D16" s="113">
        <v>148</v>
      </c>
      <c r="E16" s="111">
        <f>D16*2760</f>
        <v>408480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125</v>
      </c>
      <c r="L16" s="101">
        <f>K16*2236</f>
        <v>279500</v>
      </c>
      <c r="M16" s="110">
        <v>0</v>
      </c>
      <c r="N16" s="109">
        <v>0</v>
      </c>
      <c r="O16" s="94">
        <v>0</v>
      </c>
      <c r="P16" s="101">
        <f>O16*1916</f>
        <v>0</v>
      </c>
      <c r="Q16" s="94">
        <v>0</v>
      </c>
      <c r="R16" s="92">
        <f>Q16*1542</f>
        <v>0</v>
      </c>
      <c r="S16" s="97">
        <v>0</v>
      </c>
      <c r="T16" s="97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</row>
    <row r="17" spans="1:30" ht="23.25" customHeight="1">
      <c r="A17" s="112">
        <v>2</v>
      </c>
      <c r="B17" s="78" t="s">
        <v>30</v>
      </c>
      <c r="C17" s="104">
        <f t="shared" ref="C17:C23" si="0">E17+L17+N17+P17+R17+F17</f>
        <v>279500</v>
      </c>
      <c r="D17" s="94">
        <v>0</v>
      </c>
      <c r="E17" s="109">
        <f>D17*2760</f>
        <v>0</v>
      </c>
      <c r="F17" s="94">
        <v>0</v>
      </c>
      <c r="G17" s="94">
        <v>0</v>
      </c>
      <c r="H17" s="94">
        <v>0</v>
      </c>
      <c r="I17" s="94">
        <v>0</v>
      </c>
      <c r="J17" s="94">
        <v>0</v>
      </c>
      <c r="K17" s="94">
        <v>125</v>
      </c>
      <c r="L17" s="101">
        <f>K17*2236</f>
        <v>279500</v>
      </c>
      <c r="M17" s="110">
        <v>0</v>
      </c>
      <c r="N17" s="109">
        <v>0</v>
      </c>
      <c r="O17" s="94">
        <v>0</v>
      </c>
      <c r="P17" s="101">
        <f>O17*1916</f>
        <v>0</v>
      </c>
      <c r="Q17" s="94">
        <v>0</v>
      </c>
      <c r="R17" s="92">
        <f>Q17*1542</f>
        <v>0</v>
      </c>
      <c r="S17" s="97">
        <v>0</v>
      </c>
      <c r="T17" s="97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</row>
    <row r="18" spans="1:30" ht="23.25" customHeight="1">
      <c r="A18" s="112">
        <v>3</v>
      </c>
      <c r="B18" s="78" t="s">
        <v>31</v>
      </c>
      <c r="C18" s="104">
        <f t="shared" si="0"/>
        <v>0</v>
      </c>
      <c r="D18" s="94">
        <v>0</v>
      </c>
      <c r="E18" s="111">
        <f t="shared" ref="E18:S23" si="1">D18*2760</f>
        <v>0</v>
      </c>
      <c r="F18" s="111">
        <f t="shared" si="1"/>
        <v>0</v>
      </c>
      <c r="G18" s="111">
        <f t="shared" si="1"/>
        <v>0</v>
      </c>
      <c r="H18" s="111">
        <f t="shared" si="1"/>
        <v>0</v>
      </c>
      <c r="I18" s="111">
        <f t="shared" si="1"/>
        <v>0</v>
      </c>
      <c r="J18" s="111">
        <f t="shared" si="1"/>
        <v>0</v>
      </c>
      <c r="K18" s="111">
        <f t="shared" si="1"/>
        <v>0</v>
      </c>
      <c r="L18" s="111">
        <f t="shared" si="1"/>
        <v>0</v>
      </c>
      <c r="M18" s="111">
        <f t="shared" si="1"/>
        <v>0</v>
      </c>
      <c r="N18" s="111">
        <f t="shared" si="1"/>
        <v>0</v>
      </c>
      <c r="O18" s="111">
        <f t="shared" si="1"/>
        <v>0</v>
      </c>
      <c r="P18" s="111">
        <f t="shared" si="1"/>
        <v>0</v>
      </c>
      <c r="Q18" s="111">
        <f t="shared" si="1"/>
        <v>0</v>
      </c>
      <c r="R18" s="111">
        <f t="shared" si="1"/>
        <v>0</v>
      </c>
      <c r="S18" s="111">
        <f t="shared" si="1"/>
        <v>0</v>
      </c>
      <c r="T18" s="97">
        <v>0</v>
      </c>
      <c r="U18" s="114">
        <v>0</v>
      </c>
      <c r="V18" s="114">
        <v>0</v>
      </c>
      <c r="W18" s="114">
        <v>0</v>
      </c>
      <c r="X18" s="114">
        <v>0</v>
      </c>
      <c r="Y18" s="114">
        <v>0</v>
      </c>
      <c r="Z18" s="114">
        <v>0</v>
      </c>
      <c r="AA18" s="114">
        <v>0</v>
      </c>
      <c r="AB18" s="114">
        <v>0</v>
      </c>
      <c r="AC18" s="114">
        <v>0</v>
      </c>
    </row>
    <row r="19" spans="1:30" ht="23.25" customHeight="1">
      <c r="A19" s="112">
        <v>4</v>
      </c>
      <c r="B19" s="78" t="s">
        <v>37</v>
      </c>
      <c r="C19" s="104">
        <f t="shared" si="0"/>
        <v>0</v>
      </c>
      <c r="D19" s="94">
        <v>0</v>
      </c>
      <c r="E19" s="111">
        <f t="shared" si="1"/>
        <v>0</v>
      </c>
      <c r="F19" s="111">
        <f t="shared" ref="F19:S23" si="2">E19*2760</f>
        <v>0</v>
      </c>
      <c r="G19" s="111">
        <f t="shared" si="2"/>
        <v>0</v>
      </c>
      <c r="H19" s="111">
        <f t="shared" si="2"/>
        <v>0</v>
      </c>
      <c r="I19" s="111">
        <f t="shared" si="2"/>
        <v>0</v>
      </c>
      <c r="J19" s="111">
        <f t="shared" si="2"/>
        <v>0</v>
      </c>
      <c r="K19" s="111">
        <f t="shared" si="2"/>
        <v>0</v>
      </c>
      <c r="L19" s="111">
        <f t="shared" si="2"/>
        <v>0</v>
      </c>
      <c r="M19" s="111">
        <f t="shared" si="2"/>
        <v>0</v>
      </c>
      <c r="N19" s="111">
        <f t="shared" si="2"/>
        <v>0</v>
      </c>
      <c r="O19" s="111">
        <f t="shared" si="2"/>
        <v>0</v>
      </c>
      <c r="P19" s="111">
        <f t="shared" si="2"/>
        <v>0</v>
      </c>
      <c r="Q19" s="111">
        <f t="shared" si="2"/>
        <v>0</v>
      </c>
      <c r="R19" s="111">
        <f t="shared" si="2"/>
        <v>0</v>
      </c>
      <c r="S19" s="111">
        <f t="shared" si="2"/>
        <v>0</v>
      </c>
      <c r="T19" s="97">
        <v>0</v>
      </c>
      <c r="U19" s="114">
        <v>0</v>
      </c>
      <c r="V19" s="114">
        <v>0</v>
      </c>
      <c r="W19" s="114">
        <v>0</v>
      </c>
      <c r="X19" s="114">
        <v>0</v>
      </c>
      <c r="Y19" s="114">
        <v>0</v>
      </c>
      <c r="Z19" s="114">
        <v>0</v>
      </c>
      <c r="AA19" s="114">
        <v>0</v>
      </c>
      <c r="AB19" s="114">
        <v>0</v>
      </c>
      <c r="AC19" s="114">
        <v>0</v>
      </c>
    </row>
    <row r="20" spans="1:30" ht="23.25" customHeight="1">
      <c r="A20" s="112">
        <v>5</v>
      </c>
      <c r="B20" s="78" t="s">
        <v>38</v>
      </c>
      <c r="C20" s="104">
        <f t="shared" si="0"/>
        <v>0</v>
      </c>
      <c r="D20" s="94">
        <v>0</v>
      </c>
      <c r="E20" s="111">
        <f t="shared" si="1"/>
        <v>0</v>
      </c>
      <c r="F20" s="111">
        <f t="shared" si="2"/>
        <v>0</v>
      </c>
      <c r="G20" s="111">
        <f t="shared" si="2"/>
        <v>0</v>
      </c>
      <c r="H20" s="111">
        <f t="shared" si="2"/>
        <v>0</v>
      </c>
      <c r="I20" s="111">
        <f t="shared" si="2"/>
        <v>0</v>
      </c>
      <c r="J20" s="111">
        <f t="shared" si="2"/>
        <v>0</v>
      </c>
      <c r="K20" s="111">
        <f t="shared" si="2"/>
        <v>0</v>
      </c>
      <c r="L20" s="111">
        <f t="shared" si="2"/>
        <v>0</v>
      </c>
      <c r="M20" s="111">
        <f t="shared" si="2"/>
        <v>0</v>
      </c>
      <c r="N20" s="111">
        <f t="shared" si="2"/>
        <v>0</v>
      </c>
      <c r="O20" s="111">
        <f t="shared" si="2"/>
        <v>0</v>
      </c>
      <c r="P20" s="111">
        <f t="shared" si="2"/>
        <v>0</v>
      </c>
      <c r="Q20" s="111">
        <f t="shared" si="2"/>
        <v>0</v>
      </c>
      <c r="R20" s="111">
        <f t="shared" si="2"/>
        <v>0</v>
      </c>
      <c r="S20" s="111">
        <f t="shared" si="2"/>
        <v>0</v>
      </c>
      <c r="T20" s="97">
        <v>0</v>
      </c>
      <c r="U20" s="114">
        <v>0</v>
      </c>
      <c r="V20" s="114">
        <v>0</v>
      </c>
      <c r="W20" s="114">
        <v>0</v>
      </c>
      <c r="X20" s="114">
        <v>0</v>
      </c>
      <c r="Y20" s="114">
        <v>0</v>
      </c>
      <c r="Z20" s="114">
        <v>0</v>
      </c>
      <c r="AA20" s="114">
        <v>0</v>
      </c>
      <c r="AB20" s="114">
        <v>0</v>
      </c>
      <c r="AC20" s="114">
        <v>0</v>
      </c>
    </row>
    <row r="21" spans="1:30" ht="23.25" customHeight="1">
      <c r="A21" s="112">
        <v>6</v>
      </c>
      <c r="B21" s="78" t="s">
        <v>46</v>
      </c>
      <c r="C21" s="104">
        <f t="shared" si="0"/>
        <v>0</v>
      </c>
      <c r="D21" s="94">
        <v>0</v>
      </c>
      <c r="E21" s="111">
        <f t="shared" si="1"/>
        <v>0</v>
      </c>
      <c r="F21" s="111">
        <f t="shared" si="2"/>
        <v>0</v>
      </c>
      <c r="G21" s="111">
        <f t="shared" si="2"/>
        <v>0</v>
      </c>
      <c r="H21" s="111">
        <f t="shared" si="2"/>
        <v>0</v>
      </c>
      <c r="I21" s="111">
        <f t="shared" si="2"/>
        <v>0</v>
      </c>
      <c r="J21" s="111">
        <f t="shared" si="2"/>
        <v>0</v>
      </c>
      <c r="K21" s="111">
        <f t="shared" si="2"/>
        <v>0</v>
      </c>
      <c r="L21" s="111">
        <f t="shared" si="2"/>
        <v>0</v>
      </c>
      <c r="M21" s="111">
        <f t="shared" si="2"/>
        <v>0</v>
      </c>
      <c r="N21" s="111">
        <f t="shared" si="2"/>
        <v>0</v>
      </c>
      <c r="O21" s="111">
        <f t="shared" si="2"/>
        <v>0</v>
      </c>
      <c r="P21" s="111">
        <f t="shared" si="2"/>
        <v>0</v>
      </c>
      <c r="Q21" s="111">
        <f t="shared" si="2"/>
        <v>0</v>
      </c>
      <c r="R21" s="111">
        <f t="shared" si="2"/>
        <v>0</v>
      </c>
      <c r="S21" s="111">
        <f t="shared" si="2"/>
        <v>0</v>
      </c>
      <c r="T21" s="97">
        <v>0</v>
      </c>
      <c r="U21" s="114">
        <v>0</v>
      </c>
      <c r="V21" s="114">
        <v>0</v>
      </c>
      <c r="W21" s="114">
        <v>0</v>
      </c>
      <c r="X21" s="114">
        <v>0</v>
      </c>
      <c r="Y21" s="114">
        <v>0</v>
      </c>
      <c r="Z21" s="114">
        <v>0</v>
      </c>
      <c r="AA21" s="114">
        <v>0</v>
      </c>
      <c r="AB21" s="114">
        <v>0</v>
      </c>
      <c r="AC21" s="114">
        <v>0</v>
      </c>
    </row>
    <row r="22" spans="1:30" ht="23.25" customHeight="1">
      <c r="A22" s="112">
        <v>7</v>
      </c>
      <c r="B22" s="78" t="s">
        <v>47</v>
      </c>
      <c r="C22" s="104">
        <f t="shared" si="0"/>
        <v>0</v>
      </c>
      <c r="D22" s="94">
        <v>0</v>
      </c>
      <c r="E22" s="111">
        <f t="shared" si="1"/>
        <v>0</v>
      </c>
      <c r="F22" s="111">
        <f t="shared" si="2"/>
        <v>0</v>
      </c>
      <c r="G22" s="111">
        <f t="shared" si="2"/>
        <v>0</v>
      </c>
      <c r="H22" s="111">
        <f t="shared" si="2"/>
        <v>0</v>
      </c>
      <c r="I22" s="111">
        <f t="shared" si="2"/>
        <v>0</v>
      </c>
      <c r="J22" s="111">
        <f t="shared" si="2"/>
        <v>0</v>
      </c>
      <c r="K22" s="111">
        <f t="shared" si="2"/>
        <v>0</v>
      </c>
      <c r="L22" s="111">
        <f t="shared" si="2"/>
        <v>0</v>
      </c>
      <c r="M22" s="111">
        <f t="shared" si="2"/>
        <v>0</v>
      </c>
      <c r="N22" s="111">
        <f t="shared" si="2"/>
        <v>0</v>
      </c>
      <c r="O22" s="111">
        <f t="shared" si="2"/>
        <v>0</v>
      </c>
      <c r="P22" s="111">
        <f t="shared" si="2"/>
        <v>0</v>
      </c>
      <c r="Q22" s="111">
        <f t="shared" si="2"/>
        <v>0</v>
      </c>
      <c r="R22" s="111">
        <f t="shared" si="2"/>
        <v>0</v>
      </c>
      <c r="S22" s="111">
        <f t="shared" si="2"/>
        <v>0</v>
      </c>
      <c r="T22" s="97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</row>
    <row r="23" spans="1:30" ht="23.25" customHeight="1">
      <c r="A23" s="112">
        <v>8</v>
      </c>
      <c r="B23" s="78" t="s">
        <v>48</v>
      </c>
      <c r="C23" s="104">
        <f t="shared" si="0"/>
        <v>0</v>
      </c>
      <c r="D23" s="94">
        <v>0</v>
      </c>
      <c r="E23" s="111">
        <f t="shared" si="1"/>
        <v>0</v>
      </c>
      <c r="F23" s="111">
        <f t="shared" si="2"/>
        <v>0</v>
      </c>
      <c r="G23" s="111">
        <f t="shared" si="2"/>
        <v>0</v>
      </c>
      <c r="H23" s="111">
        <f t="shared" si="2"/>
        <v>0</v>
      </c>
      <c r="I23" s="111">
        <f t="shared" si="2"/>
        <v>0</v>
      </c>
      <c r="J23" s="111">
        <f t="shared" si="2"/>
        <v>0</v>
      </c>
      <c r="K23" s="111">
        <f t="shared" si="2"/>
        <v>0</v>
      </c>
      <c r="L23" s="111">
        <f t="shared" si="2"/>
        <v>0</v>
      </c>
      <c r="M23" s="111">
        <f t="shared" si="2"/>
        <v>0</v>
      </c>
      <c r="N23" s="111">
        <f t="shared" si="2"/>
        <v>0</v>
      </c>
      <c r="O23" s="111">
        <f t="shared" si="2"/>
        <v>0</v>
      </c>
      <c r="P23" s="111">
        <f t="shared" si="2"/>
        <v>0</v>
      </c>
      <c r="Q23" s="111">
        <f t="shared" si="2"/>
        <v>0</v>
      </c>
      <c r="R23" s="111">
        <f t="shared" si="2"/>
        <v>0</v>
      </c>
      <c r="S23" s="111">
        <f t="shared" si="2"/>
        <v>0</v>
      </c>
      <c r="T23" s="97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</row>
    <row r="24" spans="1:30" ht="23.25" customHeight="1">
      <c r="A24" s="106"/>
      <c r="B24" s="108" t="s">
        <v>90</v>
      </c>
      <c r="C24" s="107">
        <f>SUM(C16:C23)</f>
        <v>967480</v>
      </c>
      <c r="D24" s="107">
        <f t="shared" ref="D24:AC24" si="3">SUM(D16:D23)</f>
        <v>148</v>
      </c>
      <c r="E24" s="107">
        <f t="shared" si="3"/>
        <v>408480</v>
      </c>
      <c r="F24" s="107">
        <f t="shared" si="3"/>
        <v>0</v>
      </c>
      <c r="G24" s="107">
        <f t="shared" si="3"/>
        <v>0</v>
      </c>
      <c r="H24" s="107">
        <f t="shared" si="3"/>
        <v>0</v>
      </c>
      <c r="I24" s="107">
        <f t="shared" si="3"/>
        <v>0</v>
      </c>
      <c r="J24" s="107">
        <f t="shared" si="3"/>
        <v>0</v>
      </c>
      <c r="K24" s="107">
        <f t="shared" si="3"/>
        <v>250</v>
      </c>
      <c r="L24" s="107">
        <f t="shared" si="3"/>
        <v>559000</v>
      </c>
      <c r="M24" s="107">
        <f t="shared" si="3"/>
        <v>0</v>
      </c>
      <c r="N24" s="107">
        <f t="shared" si="3"/>
        <v>0</v>
      </c>
      <c r="O24" s="107">
        <f t="shared" si="3"/>
        <v>0</v>
      </c>
      <c r="P24" s="107">
        <f t="shared" si="3"/>
        <v>0</v>
      </c>
      <c r="Q24" s="107">
        <f t="shared" si="3"/>
        <v>0</v>
      </c>
      <c r="R24" s="107">
        <f t="shared" si="3"/>
        <v>0</v>
      </c>
      <c r="S24" s="107">
        <f t="shared" si="3"/>
        <v>0</v>
      </c>
      <c r="T24" s="107">
        <f t="shared" si="3"/>
        <v>0</v>
      </c>
      <c r="U24" s="107">
        <f t="shared" si="3"/>
        <v>0</v>
      </c>
      <c r="V24" s="107">
        <f t="shared" si="3"/>
        <v>0</v>
      </c>
      <c r="W24" s="107">
        <f t="shared" si="3"/>
        <v>0</v>
      </c>
      <c r="X24" s="107">
        <f t="shared" si="3"/>
        <v>0</v>
      </c>
      <c r="Y24" s="107">
        <f t="shared" si="3"/>
        <v>0</v>
      </c>
      <c r="Z24" s="107">
        <f t="shared" si="3"/>
        <v>0</v>
      </c>
      <c r="AA24" s="107">
        <f t="shared" si="3"/>
        <v>0</v>
      </c>
      <c r="AB24" s="107">
        <f t="shared" si="3"/>
        <v>0</v>
      </c>
      <c r="AC24" s="107">
        <f t="shared" si="3"/>
        <v>0</v>
      </c>
      <c r="AD24" s="57"/>
    </row>
    <row r="25" spans="1:30">
      <c r="A25" s="249" t="s">
        <v>67</v>
      </c>
      <c r="B25" s="249"/>
      <c r="C25" s="10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2"/>
      <c r="O25" s="94"/>
      <c r="P25" s="94"/>
      <c r="Q25" s="94"/>
      <c r="R25" s="92"/>
      <c r="S25" s="97"/>
      <c r="T25" s="97"/>
      <c r="U25" s="96"/>
      <c r="V25" s="96"/>
      <c r="W25" s="96"/>
      <c r="X25" s="96"/>
      <c r="Y25" s="96"/>
      <c r="Z25" s="96"/>
      <c r="AA25" s="96"/>
      <c r="AB25" s="96"/>
      <c r="AC25" s="96"/>
      <c r="AD25" s="57"/>
    </row>
    <row r="26" spans="1:30" ht="31.5" customHeight="1">
      <c r="A26" s="106"/>
      <c r="B26" s="105" t="s">
        <v>89</v>
      </c>
      <c r="C26" s="10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2"/>
      <c r="O26" s="94"/>
      <c r="P26" s="94"/>
      <c r="Q26" s="94"/>
      <c r="R26" s="92"/>
      <c r="S26" s="97"/>
      <c r="T26" s="97"/>
      <c r="U26" s="96"/>
      <c r="V26" s="96"/>
      <c r="W26" s="96"/>
      <c r="X26" s="96"/>
      <c r="Y26" s="96"/>
      <c r="Z26" s="96"/>
      <c r="AA26" s="96"/>
      <c r="AB26" s="96"/>
      <c r="AC26" s="96"/>
      <c r="AD26" s="57"/>
    </row>
    <row r="27" spans="1:30" ht="23.25" customHeight="1">
      <c r="A27" s="103">
        <v>1</v>
      </c>
      <c r="B27" s="102" t="s">
        <v>20</v>
      </c>
      <c r="C27" s="92">
        <f>E27+L27+N27+P27+R27</f>
        <v>247328</v>
      </c>
      <c r="D27" s="94">
        <v>38</v>
      </c>
      <c r="E27" s="101">
        <f t="shared" ref="E27:E46" si="4">D27*2760</f>
        <v>104880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38</v>
      </c>
      <c r="L27" s="101">
        <f t="shared" ref="L27:L46" si="5">K27*2236</f>
        <v>84968</v>
      </c>
      <c r="M27" s="94">
        <v>0</v>
      </c>
      <c r="N27" s="92">
        <v>0</v>
      </c>
      <c r="O27" s="94">
        <v>30</v>
      </c>
      <c r="P27" s="101">
        <f t="shared" ref="P27:P46" si="6">O27*1916</f>
        <v>57480</v>
      </c>
      <c r="Q27" s="94">
        <v>0</v>
      </c>
      <c r="R27" s="92">
        <f t="shared" ref="R27:R46" si="7">Q27*1542</f>
        <v>0</v>
      </c>
      <c r="S27" s="97">
        <v>0</v>
      </c>
      <c r="T27" s="97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</row>
    <row r="28" spans="1:30" ht="23.25" customHeight="1">
      <c r="A28" s="103">
        <v>2</v>
      </c>
      <c r="B28" s="140" t="s">
        <v>23</v>
      </c>
      <c r="C28" s="92">
        <f t="shared" ref="C28:C46" si="8">E28+L28+N28+P28+R28</f>
        <v>0</v>
      </c>
      <c r="D28" s="94">
        <v>0</v>
      </c>
      <c r="E28" s="101">
        <v>0</v>
      </c>
      <c r="F28" s="94">
        <v>0</v>
      </c>
      <c r="G28" s="101">
        <v>0</v>
      </c>
      <c r="H28" s="94">
        <v>0</v>
      </c>
      <c r="I28" s="101">
        <v>0</v>
      </c>
      <c r="J28" s="94">
        <v>0</v>
      </c>
      <c r="K28" s="101">
        <v>0</v>
      </c>
      <c r="L28" s="94">
        <v>0</v>
      </c>
      <c r="M28" s="101">
        <v>0</v>
      </c>
      <c r="N28" s="94">
        <v>0</v>
      </c>
      <c r="O28" s="101">
        <v>0</v>
      </c>
      <c r="P28" s="94">
        <v>0</v>
      </c>
      <c r="Q28" s="101">
        <v>0</v>
      </c>
      <c r="R28" s="94">
        <v>0</v>
      </c>
      <c r="S28" s="101">
        <v>0</v>
      </c>
      <c r="T28" s="94">
        <v>0</v>
      </c>
      <c r="U28" s="101">
        <v>0</v>
      </c>
      <c r="V28" s="94">
        <v>0</v>
      </c>
      <c r="W28" s="101">
        <v>0</v>
      </c>
      <c r="X28" s="94">
        <v>0</v>
      </c>
      <c r="Y28" s="101">
        <v>0</v>
      </c>
      <c r="Z28" s="94">
        <v>0</v>
      </c>
      <c r="AA28" s="101">
        <v>0</v>
      </c>
      <c r="AB28" s="94">
        <v>0</v>
      </c>
      <c r="AC28" s="101">
        <v>0</v>
      </c>
    </row>
    <row r="29" spans="1:30" ht="23.25" customHeight="1">
      <c r="A29" s="103">
        <v>3</v>
      </c>
      <c r="B29" s="102" t="s">
        <v>24</v>
      </c>
      <c r="C29" s="92">
        <f t="shared" si="8"/>
        <v>140868</v>
      </c>
      <c r="D29" s="94">
        <v>0</v>
      </c>
      <c r="E29" s="101">
        <f t="shared" si="4"/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63</v>
      </c>
      <c r="L29" s="101">
        <f t="shared" si="5"/>
        <v>140868</v>
      </c>
      <c r="M29" s="94">
        <v>0</v>
      </c>
      <c r="N29" s="92">
        <v>0</v>
      </c>
      <c r="O29" s="94">
        <v>0</v>
      </c>
      <c r="P29" s="101">
        <f t="shared" si="6"/>
        <v>0</v>
      </c>
      <c r="Q29" s="94">
        <v>0</v>
      </c>
      <c r="R29" s="92">
        <f t="shared" si="7"/>
        <v>0</v>
      </c>
      <c r="S29" s="97">
        <v>0</v>
      </c>
      <c r="T29" s="97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</row>
    <row r="30" spans="1:30" ht="23.25" customHeight="1">
      <c r="A30" s="103">
        <v>4</v>
      </c>
      <c r="B30" s="102" t="s">
        <v>31</v>
      </c>
      <c r="C30" s="92">
        <f t="shared" si="8"/>
        <v>358800</v>
      </c>
      <c r="D30" s="94">
        <v>130</v>
      </c>
      <c r="E30" s="101">
        <f t="shared" si="4"/>
        <v>358800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101">
        <f t="shared" si="5"/>
        <v>0</v>
      </c>
      <c r="M30" s="94">
        <v>0</v>
      </c>
      <c r="N30" s="92">
        <v>0</v>
      </c>
      <c r="O30" s="94">
        <v>0</v>
      </c>
      <c r="P30" s="101">
        <f t="shared" si="6"/>
        <v>0</v>
      </c>
      <c r="Q30" s="94">
        <v>0</v>
      </c>
      <c r="R30" s="92">
        <f t="shared" si="7"/>
        <v>0</v>
      </c>
      <c r="S30" s="97">
        <v>0</v>
      </c>
      <c r="T30" s="97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</row>
    <row r="31" spans="1:30" ht="23.25" customHeight="1">
      <c r="A31" s="103">
        <v>5</v>
      </c>
      <c r="B31" s="102" t="s">
        <v>37</v>
      </c>
      <c r="C31" s="92">
        <f t="shared" si="8"/>
        <v>356594</v>
      </c>
      <c r="D31" s="94">
        <v>0</v>
      </c>
      <c r="E31" s="101">
        <f t="shared" si="4"/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101">
        <f t="shared" si="5"/>
        <v>0</v>
      </c>
      <c r="M31" s="94">
        <v>0</v>
      </c>
      <c r="N31" s="92">
        <v>0</v>
      </c>
      <c r="O31" s="94">
        <v>100</v>
      </c>
      <c r="P31" s="101">
        <f t="shared" si="6"/>
        <v>191600</v>
      </c>
      <c r="Q31" s="94">
        <v>107</v>
      </c>
      <c r="R31" s="92">
        <f t="shared" si="7"/>
        <v>164994</v>
      </c>
      <c r="S31" s="97">
        <v>0</v>
      </c>
      <c r="T31" s="97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</row>
    <row r="32" spans="1:30" ht="23.25" customHeight="1">
      <c r="A32" s="103">
        <v>6</v>
      </c>
      <c r="B32" s="102" t="s">
        <v>38</v>
      </c>
      <c r="C32" s="92">
        <f t="shared" si="8"/>
        <v>629902</v>
      </c>
      <c r="D32" s="94">
        <v>0</v>
      </c>
      <c r="E32" s="101">
        <f t="shared" si="4"/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115</v>
      </c>
      <c r="L32" s="101">
        <f t="shared" si="5"/>
        <v>257140</v>
      </c>
      <c r="M32" s="94">
        <v>0</v>
      </c>
      <c r="N32" s="92">
        <v>0</v>
      </c>
      <c r="O32" s="94">
        <v>102</v>
      </c>
      <c r="P32" s="101">
        <f t="shared" si="6"/>
        <v>195432</v>
      </c>
      <c r="Q32" s="94">
        <v>115</v>
      </c>
      <c r="R32" s="92">
        <f t="shared" si="7"/>
        <v>177330</v>
      </c>
      <c r="S32" s="97">
        <v>0</v>
      </c>
      <c r="T32" s="97">
        <v>0</v>
      </c>
      <c r="U32" s="96">
        <v>0</v>
      </c>
      <c r="V32" s="96">
        <v>0</v>
      </c>
      <c r="W32" s="96">
        <v>0</v>
      </c>
      <c r="X32" s="96">
        <v>0</v>
      </c>
      <c r="Y32" s="96">
        <v>0</v>
      </c>
      <c r="Z32" s="96">
        <v>0</v>
      </c>
      <c r="AA32" s="96">
        <v>0</v>
      </c>
      <c r="AB32" s="96">
        <v>0</v>
      </c>
      <c r="AC32" s="96">
        <v>0</v>
      </c>
    </row>
    <row r="33" spans="1:29" ht="23.25" customHeight="1">
      <c r="A33" s="103">
        <v>7</v>
      </c>
      <c r="B33" s="102" t="s">
        <v>39</v>
      </c>
      <c r="C33" s="92">
        <f t="shared" si="8"/>
        <v>225132</v>
      </c>
      <c r="D33" s="94">
        <v>0</v>
      </c>
      <c r="E33" s="101">
        <f t="shared" si="4"/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101">
        <f t="shared" si="5"/>
        <v>0</v>
      </c>
      <c r="M33" s="94">
        <v>0</v>
      </c>
      <c r="N33" s="92">
        <v>0</v>
      </c>
      <c r="O33" s="94">
        <v>0</v>
      </c>
      <c r="P33" s="101">
        <f t="shared" si="6"/>
        <v>0</v>
      </c>
      <c r="Q33" s="94">
        <v>146</v>
      </c>
      <c r="R33" s="92">
        <f t="shared" si="7"/>
        <v>225132</v>
      </c>
      <c r="S33" s="97">
        <v>0</v>
      </c>
      <c r="T33" s="97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6">
        <v>0</v>
      </c>
    </row>
    <row r="34" spans="1:29" ht="23.25" customHeight="1">
      <c r="A34" s="103">
        <v>8</v>
      </c>
      <c r="B34" s="102" t="s">
        <v>40</v>
      </c>
      <c r="C34" s="92">
        <f t="shared" si="8"/>
        <v>804640</v>
      </c>
      <c r="D34" s="94">
        <v>133</v>
      </c>
      <c r="E34" s="101">
        <f t="shared" si="4"/>
        <v>367080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110</v>
      </c>
      <c r="L34" s="101">
        <f t="shared" si="5"/>
        <v>245960</v>
      </c>
      <c r="M34" s="94">
        <v>0</v>
      </c>
      <c r="N34" s="92">
        <v>0</v>
      </c>
      <c r="O34" s="94">
        <v>100</v>
      </c>
      <c r="P34" s="101">
        <f t="shared" si="6"/>
        <v>191600</v>
      </c>
      <c r="Q34" s="94">
        <v>0</v>
      </c>
      <c r="R34" s="92">
        <f t="shared" si="7"/>
        <v>0</v>
      </c>
      <c r="S34" s="97">
        <v>0</v>
      </c>
      <c r="T34" s="97">
        <v>0</v>
      </c>
      <c r="U34" s="96">
        <v>0</v>
      </c>
      <c r="V34" s="96">
        <v>0</v>
      </c>
      <c r="W34" s="96">
        <v>0</v>
      </c>
      <c r="X34" s="96">
        <v>0</v>
      </c>
      <c r="Y34" s="96">
        <v>0</v>
      </c>
      <c r="Z34" s="96">
        <v>0</v>
      </c>
      <c r="AA34" s="96">
        <v>0</v>
      </c>
      <c r="AB34" s="96">
        <v>0</v>
      </c>
      <c r="AC34" s="96">
        <v>0</v>
      </c>
    </row>
    <row r="35" spans="1:29" ht="23.25" customHeight="1">
      <c r="A35" s="103">
        <v>9</v>
      </c>
      <c r="B35" s="102" t="s">
        <v>41</v>
      </c>
      <c r="C35" s="92">
        <f t="shared" si="8"/>
        <v>851916</v>
      </c>
      <c r="D35" s="94">
        <v>133</v>
      </c>
      <c r="E35" s="101">
        <f t="shared" si="4"/>
        <v>367080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132</v>
      </c>
      <c r="L35" s="101">
        <f t="shared" si="5"/>
        <v>295152</v>
      </c>
      <c r="M35" s="94">
        <v>0</v>
      </c>
      <c r="N35" s="92">
        <v>0</v>
      </c>
      <c r="O35" s="94">
        <v>99</v>
      </c>
      <c r="P35" s="101">
        <f t="shared" si="6"/>
        <v>189684</v>
      </c>
      <c r="Q35" s="94">
        <v>0</v>
      </c>
      <c r="R35" s="92">
        <f t="shared" si="7"/>
        <v>0</v>
      </c>
      <c r="S35" s="97">
        <v>0</v>
      </c>
      <c r="T35" s="97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6">
        <v>0</v>
      </c>
      <c r="AB35" s="96">
        <v>0</v>
      </c>
      <c r="AC35" s="96">
        <v>0</v>
      </c>
    </row>
    <row r="36" spans="1:29" ht="23.25" customHeight="1">
      <c r="A36" s="103">
        <v>10</v>
      </c>
      <c r="B36" s="102" t="s">
        <v>42</v>
      </c>
      <c r="C36" s="92">
        <f t="shared" si="8"/>
        <v>671176</v>
      </c>
      <c r="D36" s="94">
        <v>133</v>
      </c>
      <c r="E36" s="101">
        <f t="shared" si="4"/>
        <v>367080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136</v>
      </c>
      <c r="L36" s="101">
        <f t="shared" si="5"/>
        <v>304096</v>
      </c>
      <c r="M36" s="94">
        <v>0</v>
      </c>
      <c r="N36" s="92">
        <v>0</v>
      </c>
      <c r="O36" s="94">
        <v>0</v>
      </c>
      <c r="P36" s="101">
        <f t="shared" si="6"/>
        <v>0</v>
      </c>
      <c r="Q36" s="94">
        <v>0</v>
      </c>
      <c r="R36" s="92">
        <f t="shared" si="7"/>
        <v>0</v>
      </c>
      <c r="S36" s="97">
        <v>0</v>
      </c>
      <c r="T36" s="97">
        <v>0</v>
      </c>
      <c r="U36" s="96">
        <v>0</v>
      </c>
      <c r="V36" s="96">
        <v>0</v>
      </c>
      <c r="W36" s="96">
        <v>0</v>
      </c>
      <c r="X36" s="96">
        <v>0</v>
      </c>
      <c r="Y36" s="96">
        <v>0</v>
      </c>
      <c r="Z36" s="96">
        <v>0</v>
      </c>
      <c r="AA36" s="96">
        <v>0</v>
      </c>
      <c r="AB36" s="96">
        <v>0</v>
      </c>
      <c r="AC36" s="96">
        <v>0</v>
      </c>
    </row>
    <row r="37" spans="1:29" ht="23.25" customHeight="1">
      <c r="A37" s="103">
        <v>11</v>
      </c>
      <c r="B37" s="102" t="s">
        <v>43</v>
      </c>
      <c r="C37" s="92">
        <f t="shared" si="8"/>
        <v>383640</v>
      </c>
      <c r="D37" s="94">
        <v>139</v>
      </c>
      <c r="E37" s="101">
        <f t="shared" si="4"/>
        <v>383640</v>
      </c>
      <c r="F37" s="94">
        <v>0</v>
      </c>
      <c r="G37" s="94">
        <v>0</v>
      </c>
      <c r="H37" s="94">
        <v>0</v>
      </c>
      <c r="I37" s="94">
        <v>0</v>
      </c>
      <c r="J37" s="94">
        <v>0</v>
      </c>
      <c r="K37" s="94">
        <v>0</v>
      </c>
      <c r="L37" s="101">
        <f t="shared" si="5"/>
        <v>0</v>
      </c>
      <c r="M37" s="94">
        <v>0</v>
      </c>
      <c r="N37" s="92">
        <v>0</v>
      </c>
      <c r="O37" s="94">
        <v>0</v>
      </c>
      <c r="P37" s="101">
        <f t="shared" si="6"/>
        <v>0</v>
      </c>
      <c r="Q37" s="94">
        <v>0</v>
      </c>
      <c r="R37" s="92">
        <f t="shared" si="7"/>
        <v>0</v>
      </c>
      <c r="S37" s="97">
        <v>0</v>
      </c>
      <c r="T37" s="97">
        <v>0</v>
      </c>
      <c r="U37" s="96">
        <v>0</v>
      </c>
      <c r="V37" s="96">
        <v>0</v>
      </c>
      <c r="W37" s="96">
        <v>0</v>
      </c>
      <c r="X37" s="96">
        <v>0</v>
      </c>
      <c r="Y37" s="96">
        <v>0</v>
      </c>
      <c r="Z37" s="96">
        <v>0</v>
      </c>
      <c r="AA37" s="96">
        <v>0</v>
      </c>
      <c r="AB37" s="96">
        <v>0</v>
      </c>
      <c r="AC37" s="96">
        <v>0</v>
      </c>
    </row>
    <row r="38" spans="1:29" ht="23.25" customHeight="1">
      <c r="A38" s="103">
        <v>12</v>
      </c>
      <c r="B38" s="102" t="s">
        <v>35</v>
      </c>
      <c r="C38" s="92">
        <f t="shared" si="8"/>
        <v>158756</v>
      </c>
      <c r="D38" s="94">
        <v>0</v>
      </c>
      <c r="E38" s="101">
        <f t="shared" si="4"/>
        <v>0</v>
      </c>
      <c r="F38" s="94">
        <v>0</v>
      </c>
      <c r="G38" s="94">
        <v>0</v>
      </c>
      <c r="H38" s="94">
        <v>0</v>
      </c>
      <c r="I38" s="94">
        <v>0</v>
      </c>
      <c r="J38" s="94">
        <v>0</v>
      </c>
      <c r="K38" s="94">
        <v>71</v>
      </c>
      <c r="L38" s="101">
        <f t="shared" si="5"/>
        <v>158756</v>
      </c>
      <c r="M38" s="94">
        <v>0</v>
      </c>
      <c r="N38" s="92">
        <v>0</v>
      </c>
      <c r="O38" s="94">
        <v>0</v>
      </c>
      <c r="P38" s="101">
        <f t="shared" si="6"/>
        <v>0</v>
      </c>
      <c r="Q38" s="94">
        <v>0</v>
      </c>
      <c r="R38" s="92">
        <f t="shared" si="7"/>
        <v>0</v>
      </c>
      <c r="S38" s="97">
        <v>0</v>
      </c>
      <c r="T38" s="97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6">
        <v>0</v>
      </c>
    </row>
    <row r="39" spans="1:29" ht="23.25" customHeight="1">
      <c r="A39" s="103">
        <v>13</v>
      </c>
      <c r="B39" s="102" t="s">
        <v>46</v>
      </c>
      <c r="C39" s="92">
        <f t="shared" si="8"/>
        <v>511656</v>
      </c>
      <c r="D39" s="94">
        <v>0</v>
      </c>
      <c r="E39" s="101">
        <f t="shared" si="4"/>
        <v>0</v>
      </c>
      <c r="F39" s="94">
        <v>0</v>
      </c>
      <c r="G39" s="94">
        <v>0</v>
      </c>
      <c r="H39" s="94">
        <v>0</v>
      </c>
      <c r="I39" s="94">
        <v>0</v>
      </c>
      <c r="J39" s="94">
        <v>0</v>
      </c>
      <c r="K39" s="94">
        <v>126</v>
      </c>
      <c r="L39" s="101">
        <f t="shared" si="5"/>
        <v>281736</v>
      </c>
      <c r="M39" s="94">
        <v>0</v>
      </c>
      <c r="N39" s="92">
        <v>0</v>
      </c>
      <c r="O39" s="94">
        <v>120</v>
      </c>
      <c r="P39" s="101">
        <f t="shared" si="6"/>
        <v>229920</v>
      </c>
      <c r="Q39" s="94">
        <v>0</v>
      </c>
      <c r="R39" s="92">
        <f t="shared" si="7"/>
        <v>0</v>
      </c>
      <c r="S39" s="97">
        <v>0</v>
      </c>
      <c r="T39" s="97">
        <v>0</v>
      </c>
      <c r="U39" s="96">
        <v>0</v>
      </c>
      <c r="V39" s="96">
        <v>0</v>
      </c>
      <c r="W39" s="96">
        <v>0</v>
      </c>
      <c r="X39" s="96">
        <v>0</v>
      </c>
      <c r="Y39" s="96">
        <v>0</v>
      </c>
      <c r="Z39" s="96">
        <v>0</v>
      </c>
      <c r="AA39" s="96">
        <v>0</v>
      </c>
      <c r="AB39" s="96">
        <v>0</v>
      </c>
      <c r="AC39" s="96">
        <v>0</v>
      </c>
    </row>
    <row r="40" spans="1:29" ht="23.25" customHeight="1">
      <c r="A40" s="103">
        <v>14</v>
      </c>
      <c r="B40" s="102" t="s">
        <v>47</v>
      </c>
      <c r="C40" s="92">
        <f t="shared" si="8"/>
        <v>983858.8</v>
      </c>
      <c r="D40" s="94">
        <v>158</v>
      </c>
      <c r="E40" s="101">
        <f t="shared" si="4"/>
        <v>436080</v>
      </c>
      <c r="F40" s="94">
        <v>0</v>
      </c>
      <c r="G40" s="94">
        <v>0</v>
      </c>
      <c r="H40" s="94">
        <v>0</v>
      </c>
      <c r="I40" s="94">
        <v>0</v>
      </c>
      <c r="J40" s="94">
        <v>0</v>
      </c>
      <c r="K40" s="94">
        <v>135.30000000000001</v>
      </c>
      <c r="L40" s="101">
        <f t="shared" si="5"/>
        <v>302530.80000000005</v>
      </c>
      <c r="M40" s="94">
        <v>0</v>
      </c>
      <c r="N40" s="92">
        <v>0</v>
      </c>
      <c r="O40" s="94">
        <v>128</v>
      </c>
      <c r="P40" s="101">
        <f t="shared" si="6"/>
        <v>245248</v>
      </c>
      <c r="Q40" s="94">
        <v>0</v>
      </c>
      <c r="R40" s="92">
        <f t="shared" si="7"/>
        <v>0</v>
      </c>
      <c r="S40" s="97">
        <v>0</v>
      </c>
      <c r="T40" s="97">
        <v>0</v>
      </c>
      <c r="U40" s="96">
        <v>0</v>
      </c>
      <c r="V40" s="96">
        <v>0</v>
      </c>
      <c r="W40" s="96">
        <v>0</v>
      </c>
      <c r="X40" s="96">
        <v>0</v>
      </c>
      <c r="Y40" s="96">
        <v>0</v>
      </c>
      <c r="Z40" s="96">
        <v>0</v>
      </c>
      <c r="AA40" s="96">
        <v>0</v>
      </c>
      <c r="AB40" s="96">
        <v>0</v>
      </c>
      <c r="AC40" s="96">
        <v>0</v>
      </c>
    </row>
    <row r="41" spans="1:29" ht="23.25" customHeight="1">
      <c r="A41" s="103">
        <v>15</v>
      </c>
      <c r="B41" s="102" t="s">
        <v>48</v>
      </c>
      <c r="C41" s="92">
        <f t="shared" si="8"/>
        <v>983635.2</v>
      </c>
      <c r="D41" s="94">
        <v>158</v>
      </c>
      <c r="E41" s="101">
        <f t="shared" si="4"/>
        <v>436080</v>
      </c>
      <c r="F41" s="94">
        <v>0</v>
      </c>
      <c r="G41" s="94">
        <v>0</v>
      </c>
      <c r="H41" s="94">
        <v>0</v>
      </c>
      <c r="I41" s="94">
        <v>0</v>
      </c>
      <c r="J41" s="94">
        <v>0</v>
      </c>
      <c r="K41" s="94">
        <v>135.19999999999999</v>
      </c>
      <c r="L41" s="101">
        <f t="shared" si="5"/>
        <v>302307.19999999995</v>
      </c>
      <c r="M41" s="94">
        <v>0</v>
      </c>
      <c r="N41" s="92">
        <v>0</v>
      </c>
      <c r="O41" s="94">
        <v>128</v>
      </c>
      <c r="P41" s="101">
        <f t="shared" si="6"/>
        <v>245248</v>
      </c>
      <c r="Q41" s="94"/>
      <c r="R41" s="92">
        <f t="shared" si="7"/>
        <v>0</v>
      </c>
      <c r="S41" s="97">
        <v>0</v>
      </c>
      <c r="T41" s="97">
        <v>0</v>
      </c>
      <c r="U41" s="96">
        <v>0</v>
      </c>
      <c r="V41" s="96">
        <v>0</v>
      </c>
      <c r="W41" s="96">
        <v>0</v>
      </c>
      <c r="X41" s="96">
        <v>0</v>
      </c>
      <c r="Y41" s="96">
        <v>0</v>
      </c>
      <c r="Z41" s="96">
        <v>0</v>
      </c>
      <c r="AA41" s="96">
        <v>0</v>
      </c>
      <c r="AB41" s="96">
        <v>0</v>
      </c>
      <c r="AC41" s="96">
        <v>0</v>
      </c>
    </row>
    <row r="42" spans="1:29" ht="23.25" customHeight="1">
      <c r="A42" s="103">
        <v>16</v>
      </c>
      <c r="B42" s="102" t="s">
        <v>49</v>
      </c>
      <c r="C42" s="92">
        <f t="shared" si="8"/>
        <v>914068</v>
      </c>
      <c r="D42" s="94">
        <v>148</v>
      </c>
      <c r="E42" s="101">
        <f t="shared" si="4"/>
        <v>408480</v>
      </c>
      <c r="F42" s="94">
        <v>0</v>
      </c>
      <c r="G42" s="94">
        <v>0</v>
      </c>
      <c r="H42" s="94">
        <v>0</v>
      </c>
      <c r="I42" s="94">
        <v>0</v>
      </c>
      <c r="J42" s="94">
        <v>0</v>
      </c>
      <c r="K42" s="94">
        <v>125</v>
      </c>
      <c r="L42" s="101">
        <f t="shared" si="5"/>
        <v>279500</v>
      </c>
      <c r="M42" s="94">
        <v>0</v>
      </c>
      <c r="N42" s="92">
        <v>0</v>
      </c>
      <c r="O42" s="94">
        <v>118</v>
      </c>
      <c r="P42" s="101">
        <f t="shared" si="6"/>
        <v>226088</v>
      </c>
      <c r="Q42" s="94">
        <v>0</v>
      </c>
      <c r="R42" s="92">
        <f t="shared" si="7"/>
        <v>0</v>
      </c>
      <c r="S42" s="97">
        <v>0</v>
      </c>
      <c r="T42" s="97">
        <v>0</v>
      </c>
      <c r="U42" s="96">
        <v>0</v>
      </c>
      <c r="V42" s="96">
        <v>0</v>
      </c>
      <c r="W42" s="96">
        <v>0</v>
      </c>
      <c r="X42" s="96">
        <v>0</v>
      </c>
      <c r="Y42" s="96">
        <v>0</v>
      </c>
      <c r="Z42" s="96">
        <v>0</v>
      </c>
      <c r="AA42" s="96">
        <v>0</v>
      </c>
      <c r="AB42" s="96">
        <v>0</v>
      </c>
      <c r="AC42" s="96">
        <v>0</v>
      </c>
    </row>
    <row r="43" spans="1:29" ht="23.25" customHeight="1">
      <c r="A43" s="103">
        <v>17</v>
      </c>
      <c r="B43" s="102" t="s">
        <v>44</v>
      </c>
      <c r="C43" s="92">
        <f t="shared" si="8"/>
        <v>438840</v>
      </c>
      <c r="D43" s="94">
        <v>159</v>
      </c>
      <c r="E43" s="101">
        <f t="shared" si="4"/>
        <v>438840</v>
      </c>
      <c r="F43" s="94">
        <v>0</v>
      </c>
      <c r="G43" s="94">
        <v>0</v>
      </c>
      <c r="H43" s="94">
        <v>0</v>
      </c>
      <c r="I43" s="94">
        <v>0</v>
      </c>
      <c r="J43" s="94">
        <v>0</v>
      </c>
      <c r="K43" s="94">
        <v>0</v>
      </c>
      <c r="L43" s="101">
        <f t="shared" si="5"/>
        <v>0</v>
      </c>
      <c r="M43" s="94">
        <v>0</v>
      </c>
      <c r="N43" s="92">
        <v>0</v>
      </c>
      <c r="O43" s="94">
        <v>0</v>
      </c>
      <c r="P43" s="101">
        <f t="shared" si="6"/>
        <v>0</v>
      </c>
      <c r="Q43" s="94">
        <v>0</v>
      </c>
      <c r="R43" s="92">
        <f t="shared" si="7"/>
        <v>0</v>
      </c>
      <c r="S43" s="97">
        <v>0</v>
      </c>
      <c r="T43" s="97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6">
        <v>0</v>
      </c>
    </row>
    <row r="44" spans="1:29" ht="23.25" customHeight="1">
      <c r="A44" s="103">
        <v>18</v>
      </c>
      <c r="B44" s="102" t="s">
        <v>45</v>
      </c>
      <c r="C44" s="92">
        <f t="shared" si="8"/>
        <v>450880.8</v>
      </c>
      <c r="D44" s="94">
        <v>0</v>
      </c>
      <c r="E44" s="101">
        <f t="shared" si="4"/>
        <v>0</v>
      </c>
      <c r="F44" s="94">
        <v>0</v>
      </c>
      <c r="G44" s="94">
        <v>0</v>
      </c>
      <c r="H44" s="94">
        <v>0</v>
      </c>
      <c r="I44" s="94">
        <v>0</v>
      </c>
      <c r="J44" s="94">
        <v>0</v>
      </c>
      <c r="K44" s="94">
        <v>0</v>
      </c>
      <c r="L44" s="101">
        <f t="shared" si="5"/>
        <v>0</v>
      </c>
      <c r="M44" s="94">
        <v>0</v>
      </c>
      <c r="N44" s="92">
        <v>0</v>
      </c>
      <c r="O44" s="94">
        <v>0</v>
      </c>
      <c r="P44" s="101">
        <f t="shared" si="6"/>
        <v>0</v>
      </c>
      <c r="Q44" s="94">
        <v>292.39999999999998</v>
      </c>
      <c r="R44" s="92">
        <f t="shared" si="7"/>
        <v>450880.8</v>
      </c>
      <c r="S44" s="97">
        <v>0</v>
      </c>
      <c r="T44" s="97">
        <v>0</v>
      </c>
      <c r="U44" s="96">
        <v>0</v>
      </c>
      <c r="V44" s="96">
        <v>0</v>
      </c>
      <c r="W44" s="96">
        <v>0</v>
      </c>
      <c r="X44" s="96" t="s">
        <v>60</v>
      </c>
      <c r="Y44" s="96">
        <v>0</v>
      </c>
      <c r="Z44" s="96">
        <v>0</v>
      </c>
      <c r="AA44" s="96">
        <v>0</v>
      </c>
      <c r="AB44" s="96">
        <v>0</v>
      </c>
      <c r="AC44" s="96">
        <v>0</v>
      </c>
    </row>
    <row r="45" spans="1:29" ht="23.25" customHeight="1">
      <c r="A45" s="103">
        <v>19</v>
      </c>
      <c r="B45" s="102" t="s">
        <v>58</v>
      </c>
      <c r="C45" s="92">
        <f t="shared" si="8"/>
        <v>111800</v>
      </c>
      <c r="D45" s="94">
        <v>0</v>
      </c>
      <c r="E45" s="101">
        <f t="shared" si="4"/>
        <v>0</v>
      </c>
      <c r="F45" s="94">
        <v>0</v>
      </c>
      <c r="G45" s="94">
        <v>0</v>
      </c>
      <c r="H45" s="94">
        <v>0</v>
      </c>
      <c r="I45" s="94">
        <v>0</v>
      </c>
      <c r="J45" s="94">
        <v>0</v>
      </c>
      <c r="K45" s="94">
        <v>50</v>
      </c>
      <c r="L45" s="101">
        <f t="shared" si="5"/>
        <v>111800</v>
      </c>
      <c r="M45" s="94">
        <v>0</v>
      </c>
      <c r="N45" s="92">
        <v>0</v>
      </c>
      <c r="O45" s="94">
        <v>0</v>
      </c>
      <c r="P45" s="101">
        <f t="shared" si="6"/>
        <v>0</v>
      </c>
      <c r="Q45" s="94">
        <v>0</v>
      </c>
      <c r="R45" s="92">
        <f t="shared" si="7"/>
        <v>0</v>
      </c>
      <c r="S45" s="97">
        <v>0</v>
      </c>
      <c r="T45" s="97">
        <v>0</v>
      </c>
      <c r="U45" s="96">
        <v>0</v>
      </c>
      <c r="V45" s="96">
        <v>0</v>
      </c>
      <c r="W45" s="96"/>
      <c r="X45" s="96">
        <v>0</v>
      </c>
      <c r="Y45" s="96">
        <v>0</v>
      </c>
      <c r="Z45" s="96">
        <v>0</v>
      </c>
      <c r="AA45" s="96">
        <v>0</v>
      </c>
      <c r="AB45" s="96">
        <v>0</v>
      </c>
      <c r="AC45" s="96">
        <v>0</v>
      </c>
    </row>
    <row r="46" spans="1:29" ht="23.25" customHeight="1">
      <c r="A46" s="103">
        <v>20</v>
      </c>
      <c r="B46" s="102" t="s">
        <v>55</v>
      </c>
      <c r="C46" s="92">
        <f t="shared" si="8"/>
        <v>196768</v>
      </c>
      <c r="D46" s="94">
        <v>0</v>
      </c>
      <c r="E46" s="101">
        <f t="shared" si="4"/>
        <v>0</v>
      </c>
      <c r="F46" s="94">
        <v>0</v>
      </c>
      <c r="G46" s="94">
        <v>0</v>
      </c>
      <c r="H46" s="94">
        <v>0</v>
      </c>
      <c r="I46" s="94">
        <v>0</v>
      </c>
      <c r="J46" s="94">
        <v>0</v>
      </c>
      <c r="K46" s="94">
        <v>88</v>
      </c>
      <c r="L46" s="101">
        <f t="shared" si="5"/>
        <v>196768</v>
      </c>
      <c r="M46" s="94">
        <v>0</v>
      </c>
      <c r="N46" s="92">
        <v>0</v>
      </c>
      <c r="O46" s="94">
        <v>0</v>
      </c>
      <c r="P46" s="101">
        <f t="shared" si="6"/>
        <v>0</v>
      </c>
      <c r="Q46" s="100">
        <v>0</v>
      </c>
      <c r="R46" s="92">
        <f t="shared" si="7"/>
        <v>0</v>
      </c>
      <c r="S46" s="97">
        <v>0</v>
      </c>
      <c r="T46" s="97">
        <v>0</v>
      </c>
      <c r="U46" s="97">
        <v>0</v>
      </c>
      <c r="V46" s="97">
        <v>0</v>
      </c>
      <c r="W46" s="97">
        <v>0</v>
      </c>
      <c r="X46" s="97">
        <v>0</v>
      </c>
      <c r="Y46" s="97">
        <v>0</v>
      </c>
      <c r="Z46" s="97">
        <v>0</v>
      </c>
      <c r="AA46" s="97">
        <v>0</v>
      </c>
      <c r="AB46" s="97">
        <v>0</v>
      </c>
      <c r="AC46" s="97">
        <v>0</v>
      </c>
    </row>
    <row r="47" spans="1:29" ht="23.25" customHeight="1">
      <c r="A47" s="247" t="s">
        <v>34</v>
      </c>
      <c r="B47" s="248"/>
      <c r="C47" s="90">
        <f t="shared" ref="C47:AC47" si="9">SUM(C27:C46)</f>
        <v>9420258.8000000007</v>
      </c>
      <c r="D47" s="90">
        <f t="shared" si="9"/>
        <v>1329</v>
      </c>
      <c r="E47" s="90">
        <f t="shared" si="9"/>
        <v>3668040</v>
      </c>
      <c r="F47" s="90">
        <f t="shared" si="9"/>
        <v>0</v>
      </c>
      <c r="G47" s="90">
        <f t="shared" si="9"/>
        <v>0</v>
      </c>
      <c r="H47" s="90">
        <f t="shared" si="9"/>
        <v>0</v>
      </c>
      <c r="I47" s="90">
        <f t="shared" si="9"/>
        <v>0</v>
      </c>
      <c r="J47" s="90">
        <f t="shared" si="9"/>
        <v>0</v>
      </c>
      <c r="K47" s="90">
        <f t="shared" si="9"/>
        <v>1324.5</v>
      </c>
      <c r="L47" s="90">
        <f t="shared" si="9"/>
        <v>2961582</v>
      </c>
      <c r="M47" s="90">
        <f t="shared" si="9"/>
        <v>0</v>
      </c>
      <c r="N47" s="90">
        <f t="shared" si="9"/>
        <v>0</v>
      </c>
      <c r="O47" s="90">
        <f t="shared" si="9"/>
        <v>925</v>
      </c>
      <c r="P47" s="90">
        <f t="shared" si="9"/>
        <v>1772300</v>
      </c>
      <c r="Q47" s="90">
        <f t="shared" si="9"/>
        <v>660.4</v>
      </c>
      <c r="R47" s="90">
        <f t="shared" si="9"/>
        <v>1018336.8</v>
      </c>
      <c r="S47" s="90">
        <f t="shared" si="9"/>
        <v>0</v>
      </c>
      <c r="T47" s="89">
        <f t="shared" si="9"/>
        <v>0</v>
      </c>
      <c r="U47" s="89">
        <f t="shared" si="9"/>
        <v>0</v>
      </c>
      <c r="V47" s="89">
        <f t="shared" si="9"/>
        <v>0</v>
      </c>
      <c r="W47" s="89">
        <f t="shared" si="9"/>
        <v>0</v>
      </c>
      <c r="X47" s="89">
        <f t="shared" si="9"/>
        <v>0</v>
      </c>
      <c r="Y47" s="89">
        <f t="shared" si="9"/>
        <v>0</v>
      </c>
      <c r="Z47" s="89">
        <f t="shared" si="9"/>
        <v>0</v>
      </c>
      <c r="AA47" s="89">
        <f t="shared" si="9"/>
        <v>0</v>
      </c>
      <c r="AB47" s="89">
        <f t="shared" si="9"/>
        <v>0</v>
      </c>
      <c r="AC47" s="89">
        <f t="shared" si="9"/>
        <v>0</v>
      </c>
    </row>
    <row r="48" spans="1:29" ht="15.75" customHeight="1">
      <c r="A48" s="233" t="s">
        <v>19</v>
      </c>
      <c r="B48" s="233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8"/>
      <c r="T48" s="97"/>
      <c r="U48" s="96"/>
      <c r="V48" s="96"/>
      <c r="W48" s="96"/>
      <c r="X48" s="96"/>
      <c r="Y48" s="96"/>
      <c r="Z48" s="96"/>
      <c r="AA48" s="96"/>
      <c r="AB48" s="96"/>
      <c r="AC48" s="96"/>
    </row>
    <row r="49" spans="1:29" ht="27.75" customHeight="1">
      <c r="A49" s="99"/>
      <c r="B49" s="99" t="str">
        <f>$B$26</f>
        <v xml:space="preserve"> Ипатовский городской округ Ставропольского края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8"/>
      <c r="T49" s="97"/>
      <c r="U49" s="96"/>
      <c r="V49" s="96"/>
      <c r="W49" s="96"/>
      <c r="X49" s="96"/>
      <c r="Y49" s="96"/>
      <c r="Z49" s="96"/>
      <c r="AA49" s="96"/>
      <c r="AB49" s="96"/>
      <c r="AC49" s="96"/>
    </row>
    <row r="50" spans="1:29" ht="23.25" customHeight="1">
      <c r="A50" s="44">
        <v>1</v>
      </c>
      <c r="B50" s="95" t="s">
        <v>20</v>
      </c>
      <c r="C50" s="92">
        <f t="shared" ref="C50:C71" si="10">E50+L50+N50+P50+R50</f>
        <v>94202</v>
      </c>
      <c r="D50" s="93">
        <v>0</v>
      </c>
      <c r="E50" s="92">
        <f t="shared" ref="E50:S71" si="11">D50*2760</f>
        <v>0</v>
      </c>
      <c r="F50" s="93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</v>
      </c>
      <c r="L50" s="92">
        <f t="shared" ref="L50:L71" si="12">K50*2236</f>
        <v>0</v>
      </c>
      <c r="M50" s="93">
        <v>38</v>
      </c>
      <c r="N50" s="92">
        <f t="shared" ref="N50:N71" si="13">M50*2479</f>
        <v>94202</v>
      </c>
      <c r="O50" s="93">
        <v>0</v>
      </c>
      <c r="P50" s="92">
        <f t="shared" ref="P50:P71" si="14">O50*1916</f>
        <v>0</v>
      </c>
      <c r="Q50" s="93">
        <v>0</v>
      </c>
      <c r="R50" s="92">
        <f t="shared" ref="R50:R71" si="15">Q50*1542</f>
        <v>0</v>
      </c>
      <c r="S50" s="91">
        <v>0</v>
      </c>
      <c r="T50" s="91">
        <v>0</v>
      </c>
      <c r="U50" s="91">
        <v>0</v>
      </c>
      <c r="V50" s="91">
        <v>0</v>
      </c>
      <c r="W50" s="91">
        <v>0</v>
      </c>
      <c r="X50" s="91">
        <v>0</v>
      </c>
      <c r="Y50" s="91">
        <v>0</v>
      </c>
      <c r="Z50" s="91">
        <v>0</v>
      </c>
      <c r="AA50" s="91">
        <v>0</v>
      </c>
      <c r="AB50" s="91">
        <v>0</v>
      </c>
      <c r="AC50" s="91">
        <v>0</v>
      </c>
    </row>
    <row r="51" spans="1:29" ht="23.25" customHeight="1">
      <c r="A51" s="44">
        <v>2</v>
      </c>
      <c r="B51" s="95" t="s">
        <v>21</v>
      </c>
      <c r="C51" s="92">
        <f t="shared" si="10"/>
        <v>207946</v>
      </c>
      <c r="D51" s="93">
        <v>0</v>
      </c>
      <c r="E51" s="92">
        <f t="shared" si="11"/>
        <v>0</v>
      </c>
      <c r="F51" s="93">
        <v>0</v>
      </c>
      <c r="G51" s="93">
        <v>0</v>
      </c>
      <c r="H51" s="93">
        <v>0</v>
      </c>
      <c r="I51" s="93">
        <v>0</v>
      </c>
      <c r="J51" s="93">
        <v>0</v>
      </c>
      <c r="K51" s="93">
        <v>42</v>
      </c>
      <c r="L51" s="92">
        <f t="shared" si="12"/>
        <v>93912</v>
      </c>
      <c r="M51" s="93">
        <v>46</v>
      </c>
      <c r="N51" s="92">
        <f t="shared" si="13"/>
        <v>114034</v>
      </c>
      <c r="O51" s="93">
        <v>0</v>
      </c>
      <c r="P51" s="92">
        <f t="shared" si="14"/>
        <v>0</v>
      </c>
      <c r="Q51" s="93">
        <v>0</v>
      </c>
      <c r="R51" s="92">
        <f t="shared" si="15"/>
        <v>0</v>
      </c>
      <c r="S51" s="91">
        <v>0</v>
      </c>
      <c r="T51" s="91">
        <v>0</v>
      </c>
      <c r="U51" s="91">
        <v>0</v>
      </c>
      <c r="V51" s="91">
        <v>0</v>
      </c>
      <c r="W51" s="91">
        <v>0</v>
      </c>
      <c r="X51" s="91">
        <v>0</v>
      </c>
      <c r="Y51" s="91">
        <v>0</v>
      </c>
      <c r="Z51" s="91">
        <v>0</v>
      </c>
      <c r="AA51" s="91">
        <v>0</v>
      </c>
      <c r="AB51" s="91">
        <v>0</v>
      </c>
      <c r="AC51" s="91">
        <v>0</v>
      </c>
    </row>
    <row r="52" spans="1:29" ht="23.25" customHeight="1">
      <c r="A52" s="44">
        <v>3</v>
      </c>
      <c r="B52" s="95" t="s">
        <v>22</v>
      </c>
      <c r="C52" s="92">
        <f t="shared" si="10"/>
        <v>147899</v>
      </c>
      <c r="D52" s="93">
        <v>0</v>
      </c>
      <c r="E52" s="92">
        <f t="shared" si="11"/>
        <v>0</v>
      </c>
      <c r="F52" s="93">
        <v>0</v>
      </c>
      <c r="G52" s="93">
        <v>0</v>
      </c>
      <c r="H52" s="93">
        <v>0</v>
      </c>
      <c r="I52" s="93">
        <v>0</v>
      </c>
      <c r="J52" s="93">
        <v>0</v>
      </c>
      <c r="K52" s="93">
        <v>0</v>
      </c>
      <c r="L52" s="92">
        <f t="shared" si="12"/>
        <v>0</v>
      </c>
      <c r="M52" s="93">
        <v>41</v>
      </c>
      <c r="N52" s="92">
        <f t="shared" si="13"/>
        <v>101639</v>
      </c>
      <c r="O52" s="93">
        <v>0</v>
      </c>
      <c r="P52" s="92">
        <f t="shared" si="14"/>
        <v>0</v>
      </c>
      <c r="Q52" s="93">
        <v>30</v>
      </c>
      <c r="R52" s="92">
        <f t="shared" si="15"/>
        <v>46260</v>
      </c>
      <c r="S52" s="91">
        <v>0</v>
      </c>
      <c r="T52" s="91">
        <v>0</v>
      </c>
      <c r="U52" s="91">
        <v>0</v>
      </c>
      <c r="V52" s="91">
        <v>0</v>
      </c>
      <c r="W52" s="91">
        <v>0</v>
      </c>
      <c r="X52" s="91">
        <v>0</v>
      </c>
      <c r="Y52" s="91">
        <v>0</v>
      </c>
      <c r="Z52" s="91">
        <v>0</v>
      </c>
      <c r="AA52" s="91">
        <v>0</v>
      </c>
      <c r="AB52" s="91">
        <v>0</v>
      </c>
      <c r="AC52" s="91">
        <v>0</v>
      </c>
    </row>
    <row r="53" spans="1:29" ht="23.25" customHeight="1">
      <c r="A53" s="44">
        <v>4</v>
      </c>
      <c r="B53" s="95" t="s">
        <v>23</v>
      </c>
      <c r="C53" s="92">
        <f t="shared" si="10"/>
        <v>99160</v>
      </c>
      <c r="D53" s="93">
        <v>0</v>
      </c>
      <c r="E53" s="92">
        <f t="shared" si="11"/>
        <v>0</v>
      </c>
      <c r="F53" s="93">
        <v>0</v>
      </c>
      <c r="G53" s="93">
        <v>0</v>
      </c>
      <c r="H53" s="93">
        <v>0</v>
      </c>
      <c r="I53" s="93">
        <v>0</v>
      </c>
      <c r="J53" s="93">
        <v>0</v>
      </c>
      <c r="K53" s="93">
        <v>0</v>
      </c>
      <c r="L53" s="92">
        <f t="shared" si="12"/>
        <v>0</v>
      </c>
      <c r="M53" s="94">
        <v>40</v>
      </c>
      <c r="N53" s="92">
        <f t="shared" si="13"/>
        <v>99160</v>
      </c>
      <c r="O53" s="93">
        <v>0</v>
      </c>
      <c r="P53" s="92">
        <f t="shared" si="14"/>
        <v>0</v>
      </c>
      <c r="Q53" s="93">
        <v>0</v>
      </c>
      <c r="R53" s="92">
        <f t="shared" si="15"/>
        <v>0</v>
      </c>
      <c r="S53" s="91">
        <v>0</v>
      </c>
      <c r="T53" s="91">
        <v>0</v>
      </c>
      <c r="U53" s="91">
        <v>0</v>
      </c>
      <c r="V53" s="91">
        <v>0</v>
      </c>
      <c r="W53" s="91">
        <v>0</v>
      </c>
      <c r="X53" s="91">
        <v>0</v>
      </c>
      <c r="Y53" s="91">
        <v>0</v>
      </c>
      <c r="Z53" s="91">
        <v>0</v>
      </c>
      <c r="AA53" s="91">
        <v>0</v>
      </c>
      <c r="AB53" s="91">
        <v>0</v>
      </c>
      <c r="AC53" s="91">
        <v>0</v>
      </c>
    </row>
    <row r="54" spans="1:29" ht="23.25" customHeight="1">
      <c r="A54" s="44">
        <v>5</v>
      </c>
      <c r="B54" s="95" t="s">
        <v>24</v>
      </c>
      <c r="C54" s="92">
        <f t="shared" si="10"/>
        <v>57017</v>
      </c>
      <c r="D54" s="93">
        <v>0</v>
      </c>
      <c r="E54" s="92">
        <f t="shared" si="11"/>
        <v>0</v>
      </c>
      <c r="F54" s="93">
        <v>0</v>
      </c>
      <c r="G54" s="93">
        <v>0</v>
      </c>
      <c r="H54" s="93">
        <v>0</v>
      </c>
      <c r="I54" s="93">
        <v>0</v>
      </c>
      <c r="J54" s="93">
        <v>0</v>
      </c>
      <c r="K54" s="93">
        <v>0</v>
      </c>
      <c r="L54" s="92">
        <f t="shared" si="12"/>
        <v>0</v>
      </c>
      <c r="M54" s="94">
        <v>23</v>
      </c>
      <c r="N54" s="92">
        <f t="shared" si="13"/>
        <v>57017</v>
      </c>
      <c r="O54" s="93">
        <v>0</v>
      </c>
      <c r="P54" s="92">
        <f t="shared" si="14"/>
        <v>0</v>
      </c>
      <c r="Q54" s="93">
        <v>0</v>
      </c>
      <c r="R54" s="92">
        <f t="shared" si="15"/>
        <v>0</v>
      </c>
      <c r="S54" s="91">
        <v>0</v>
      </c>
      <c r="T54" s="91">
        <v>0</v>
      </c>
      <c r="U54" s="91">
        <v>0</v>
      </c>
      <c r="V54" s="91">
        <v>0</v>
      </c>
      <c r="W54" s="91">
        <v>0</v>
      </c>
      <c r="X54" s="91">
        <v>0</v>
      </c>
      <c r="Y54" s="91">
        <v>0</v>
      </c>
      <c r="Z54" s="91">
        <v>0</v>
      </c>
      <c r="AA54" s="91">
        <v>0</v>
      </c>
      <c r="AB54" s="91">
        <v>0</v>
      </c>
      <c r="AC54" s="91">
        <v>0</v>
      </c>
    </row>
    <row r="55" spans="1:29" ht="23.25" customHeight="1">
      <c r="A55" s="44">
        <v>6</v>
      </c>
      <c r="B55" s="95" t="s">
        <v>25</v>
      </c>
      <c r="C55" s="92">
        <f t="shared" si="10"/>
        <v>111555</v>
      </c>
      <c r="D55" s="93">
        <v>0</v>
      </c>
      <c r="E55" s="92">
        <f t="shared" si="11"/>
        <v>0</v>
      </c>
      <c r="F55" s="93">
        <v>0</v>
      </c>
      <c r="G55" s="93">
        <v>0</v>
      </c>
      <c r="H55" s="93">
        <v>0</v>
      </c>
      <c r="I55" s="93">
        <v>0</v>
      </c>
      <c r="J55" s="93">
        <v>0</v>
      </c>
      <c r="K55" s="94">
        <v>0</v>
      </c>
      <c r="L55" s="92">
        <f t="shared" si="12"/>
        <v>0</v>
      </c>
      <c r="M55" s="94">
        <v>45</v>
      </c>
      <c r="N55" s="92">
        <f t="shared" si="13"/>
        <v>111555</v>
      </c>
      <c r="O55" s="93">
        <v>0</v>
      </c>
      <c r="P55" s="92">
        <f t="shared" si="14"/>
        <v>0</v>
      </c>
      <c r="Q55" s="93">
        <v>0</v>
      </c>
      <c r="R55" s="92">
        <f t="shared" si="15"/>
        <v>0</v>
      </c>
      <c r="S55" s="91">
        <v>0</v>
      </c>
      <c r="T55" s="91">
        <v>0</v>
      </c>
      <c r="U55" s="91">
        <v>0</v>
      </c>
      <c r="V55" s="91">
        <v>0</v>
      </c>
      <c r="W55" s="91">
        <v>0</v>
      </c>
      <c r="X55" s="91">
        <v>0</v>
      </c>
      <c r="Y55" s="91">
        <v>0</v>
      </c>
      <c r="Z55" s="91">
        <v>0</v>
      </c>
      <c r="AA55" s="91">
        <v>0</v>
      </c>
      <c r="AB55" s="91">
        <v>0</v>
      </c>
      <c r="AC55" s="91">
        <v>0</v>
      </c>
    </row>
    <row r="56" spans="1:29" ht="23.25" customHeight="1">
      <c r="A56" s="44">
        <v>7</v>
      </c>
      <c r="B56" s="95" t="s">
        <v>26</v>
      </c>
      <c r="C56" s="92">
        <f t="shared" si="10"/>
        <v>198030</v>
      </c>
      <c r="D56" s="93">
        <v>0</v>
      </c>
      <c r="E56" s="92">
        <f t="shared" si="11"/>
        <v>0</v>
      </c>
      <c r="F56" s="93">
        <v>0</v>
      </c>
      <c r="G56" s="93">
        <v>0</v>
      </c>
      <c r="H56" s="93">
        <v>0</v>
      </c>
      <c r="I56" s="93">
        <v>0</v>
      </c>
      <c r="J56" s="93">
        <v>0</v>
      </c>
      <c r="K56" s="94">
        <v>42</v>
      </c>
      <c r="L56" s="92">
        <f t="shared" si="12"/>
        <v>93912</v>
      </c>
      <c r="M56" s="94">
        <v>42</v>
      </c>
      <c r="N56" s="92">
        <f t="shared" si="13"/>
        <v>104118</v>
      </c>
      <c r="O56" s="93">
        <v>0</v>
      </c>
      <c r="P56" s="92">
        <f t="shared" si="14"/>
        <v>0</v>
      </c>
      <c r="Q56" s="93">
        <v>0</v>
      </c>
      <c r="R56" s="92">
        <f t="shared" si="15"/>
        <v>0</v>
      </c>
      <c r="S56" s="91">
        <v>0</v>
      </c>
      <c r="T56" s="91">
        <v>0</v>
      </c>
      <c r="U56" s="91">
        <v>0</v>
      </c>
      <c r="V56" s="91">
        <v>0</v>
      </c>
      <c r="W56" s="91">
        <v>0</v>
      </c>
      <c r="X56" s="91">
        <v>0</v>
      </c>
      <c r="Y56" s="91">
        <v>0</v>
      </c>
      <c r="Z56" s="91">
        <v>0</v>
      </c>
      <c r="AA56" s="91">
        <v>0</v>
      </c>
      <c r="AB56" s="91">
        <v>0</v>
      </c>
      <c r="AC56" s="91">
        <v>0</v>
      </c>
    </row>
    <row r="57" spans="1:29" ht="23.25" customHeight="1">
      <c r="A57" s="44">
        <v>8</v>
      </c>
      <c r="B57" s="95" t="s">
        <v>27</v>
      </c>
      <c r="C57" s="92">
        <f t="shared" si="10"/>
        <v>106597</v>
      </c>
      <c r="D57" s="93">
        <v>0</v>
      </c>
      <c r="E57" s="92">
        <f t="shared" si="11"/>
        <v>0</v>
      </c>
      <c r="F57" s="93">
        <v>0</v>
      </c>
      <c r="G57" s="93">
        <v>0</v>
      </c>
      <c r="H57" s="93">
        <v>0</v>
      </c>
      <c r="I57" s="93">
        <v>0</v>
      </c>
      <c r="J57" s="93">
        <v>0</v>
      </c>
      <c r="K57" s="93">
        <v>0</v>
      </c>
      <c r="L57" s="92">
        <f t="shared" si="12"/>
        <v>0</v>
      </c>
      <c r="M57" s="94">
        <v>43</v>
      </c>
      <c r="N57" s="92">
        <f t="shared" si="13"/>
        <v>106597</v>
      </c>
      <c r="O57" s="93">
        <v>0</v>
      </c>
      <c r="P57" s="92">
        <f t="shared" si="14"/>
        <v>0</v>
      </c>
      <c r="Q57" s="93">
        <v>0</v>
      </c>
      <c r="R57" s="92">
        <f t="shared" si="15"/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</row>
    <row r="58" spans="1:29" ht="23.25" customHeight="1">
      <c r="A58" s="44">
        <v>9</v>
      </c>
      <c r="B58" s="139" t="s">
        <v>59</v>
      </c>
      <c r="C58" s="92">
        <f t="shared" si="10"/>
        <v>0</v>
      </c>
      <c r="D58" s="93">
        <v>0</v>
      </c>
      <c r="E58" s="92">
        <f t="shared" si="11"/>
        <v>0</v>
      </c>
      <c r="F58" s="93">
        <v>0</v>
      </c>
      <c r="G58" s="92">
        <f t="shared" si="11"/>
        <v>0</v>
      </c>
      <c r="H58" s="93">
        <v>0</v>
      </c>
      <c r="I58" s="92">
        <f t="shared" si="11"/>
        <v>0</v>
      </c>
      <c r="J58" s="93">
        <v>0</v>
      </c>
      <c r="K58" s="92">
        <f t="shared" si="11"/>
        <v>0</v>
      </c>
      <c r="L58" s="93">
        <v>0</v>
      </c>
      <c r="M58" s="92">
        <f t="shared" si="11"/>
        <v>0</v>
      </c>
      <c r="N58" s="93">
        <v>0</v>
      </c>
      <c r="O58" s="92">
        <f t="shared" si="11"/>
        <v>0</v>
      </c>
      <c r="P58" s="93">
        <v>0</v>
      </c>
      <c r="Q58" s="92">
        <f t="shared" si="11"/>
        <v>0</v>
      </c>
      <c r="R58" s="93">
        <v>0</v>
      </c>
      <c r="S58" s="92">
        <f t="shared" si="11"/>
        <v>0</v>
      </c>
      <c r="T58" s="93">
        <v>0</v>
      </c>
      <c r="U58" s="92">
        <f t="shared" ref="G58:AC59" si="16">T58*2760</f>
        <v>0</v>
      </c>
      <c r="V58" s="93">
        <v>0</v>
      </c>
      <c r="W58" s="92">
        <f t="shared" si="16"/>
        <v>0</v>
      </c>
      <c r="X58" s="93">
        <v>0</v>
      </c>
      <c r="Y58" s="92">
        <f t="shared" si="16"/>
        <v>0</v>
      </c>
      <c r="Z58" s="93">
        <v>0</v>
      </c>
      <c r="AA58" s="92">
        <f t="shared" si="16"/>
        <v>0</v>
      </c>
      <c r="AB58" s="93">
        <v>0</v>
      </c>
      <c r="AC58" s="92">
        <f t="shared" si="16"/>
        <v>0</v>
      </c>
    </row>
    <row r="59" spans="1:29" ht="23.25" customHeight="1">
      <c r="A59" s="44">
        <v>10</v>
      </c>
      <c r="B59" s="139" t="s">
        <v>32</v>
      </c>
      <c r="C59" s="92">
        <f t="shared" si="10"/>
        <v>0</v>
      </c>
      <c r="D59" s="93">
        <v>0</v>
      </c>
      <c r="E59" s="92">
        <f t="shared" si="11"/>
        <v>0</v>
      </c>
      <c r="F59" s="93">
        <v>0</v>
      </c>
      <c r="G59" s="92">
        <f t="shared" si="16"/>
        <v>0</v>
      </c>
      <c r="H59" s="93">
        <v>0</v>
      </c>
      <c r="I59" s="92">
        <f t="shared" si="16"/>
        <v>0</v>
      </c>
      <c r="J59" s="93">
        <v>0</v>
      </c>
      <c r="K59" s="92">
        <f t="shared" si="16"/>
        <v>0</v>
      </c>
      <c r="L59" s="93">
        <v>0</v>
      </c>
      <c r="M59" s="92">
        <f t="shared" si="16"/>
        <v>0</v>
      </c>
      <c r="N59" s="93">
        <v>0</v>
      </c>
      <c r="O59" s="92">
        <f t="shared" si="16"/>
        <v>0</v>
      </c>
      <c r="P59" s="93">
        <v>0</v>
      </c>
      <c r="Q59" s="92">
        <f t="shared" si="16"/>
        <v>0</v>
      </c>
      <c r="R59" s="93">
        <v>0</v>
      </c>
      <c r="S59" s="92">
        <f t="shared" si="16"/>
        <v>0</v>
      </c>
      <c r="T59" s="93">
        <v>0</v>
      </c>
      <c r="U59" s="92">
        <f t="shared" si="16"/>
        <v>0</v>
      </c>
      <c r="V59" s="93">
        <v>0</v>
      </c>
      <c r="W59" s="92">
        <f t="shared" si="16"/>
        <v>0</v>
      </c>
      <c r="X59" s="93">
        <v>0</v>
      </c>
      <c r="Y59" s="92">
        <f t="shared" si="16"/>
        <v>0</v>
      </c>
      <c r="Z59" s="93">
        <v>0</v>
      </c>
      <c r="AA59" s="92">
        <f t="shared" si="16"/>
        <v>0</v>
      </c>
      <c r="AB59" s="93">
        <v>0</v>
      </c>
      <c r="AC59" s="92">
        <f t="shared" si="16"/>
        <v>0</v>
      </c>
    </row>
    <row r="60" spans="1:29" ht="23.25" customHeight="1">
      <c r="A60" s="44">
        <v>11</v>
      </c>
      <c r="B60" s="95" t="s">
        <v>28</v>
      </c>
      <c r="C60" s="92">
        <f t="shared" si="10"/>
        <v>289547</v>
      </c>
      <c r="D60" s="94">
        <v>33</v>
      </c>
      <c r="E60" s="92">
        <f t="shared" si="11"/>
        <v>91080</v>
      </c>
      <c r="F60" s="93">
        <v>0</v>
      </c>
      <c r="G60" s="93">
        <v>0</v>
      </c>
      <c r="H60" s="93">
        <v>0</v>
      </c>
      <c r="I60" s="93">
        <v>0</v>
      </c>
      <c r="J60" s="93">
        <v>0</v>
      </c>
      <c r="K60" s="94">
        <v>30</v>
      </c>
      <c r="L60" s="92">
        <f t="shared" si="12"/>
        <v>67080</v>
      </c>
      <c r="M60" s="94">
        <v>53</v>
      </c>
      <c r="N60" s="92">
        <f t="shared" si="13"/>
        <v>131387</v>
      </c>
      <c r="O60" s="93">
        <v>0</v>
      </c>
      <c r="P60" s="92">
        <f t="shared" si="14"/>
        <v>0</v>
      </c>
      <c r="Q60" s="93">
        <v>0</v>
      </c>
      <c r="R60" s="92">
        <f t="shared" si="15"/>
        <v>0</v>
      </c>
      <c r="S60" s="91">
        <v>0</v>
      </c>
      <c r="T60" s="91">
        <v>0</v>
      </c>
      <c r="U60" s="91">
        <v>0</v>
      </c>
      <c r="V60" s="91">
        <v>0</v>
      </c>
      <c r="W60" s="91">
        <v>0</v>
      </c>
      <c r="X60" s="91">
        <v>0</v>
      </c>
      <c r="Y60" s="91">
        <v>0</v>
      </c>
      <c r="Z60" s="91">
        <v>0</v>
      </c>
      <c r="AA60" s="91">
        <v>0</v>
      </c>
      <c r="AB60" s="91">
        <v>0</v>
      </c>
      <c r="AC60" s="91">
        <v>0</v>
      </c>
    </row>
    <row r="61" spans="1:29" ht="23.25" customHeight="1">
      <c r="A61" s="44">
        <v>12</v>
      </c>
      <c r="B61" s="95" t="s">
        <v>38</v>
      </c>
      <c r="C61" s="92">
        <f t="shared" si="10"/>
        <v>223110</v>
      </c>
      <c r="D61" s="94">
        <v>0</v>
      </c>
      <c r="E61" s="92">
        <f t="shared" si="11"/>
        <v>0</v>
      </c>
      <c r="F61" s="93">
        <v>0</v>
      </c>
      <c r="G61" s="93">
        <v>0</v>
      </c>
      <c r="H61" s="93">
        <v>0</v>
      </c>
      <c r="I61" s="93">
        <v>0</v>
      </c>
      <c r="J61" s="93">
        <v>0</v>
      </c>
      <c r="K61" s="94">
        <v>0</v>
      </c>
      <c r="L61" s="92">
        <f t="shared" si="12"/>
        <v>0</v>
      </c>
      <c r="M61" s="94">
        <v>90</v>
      </c>
      <c r="N61" s="92">
        <f t="shared" si="13"/>
        <v>223110</v>
      </c>
      <c r="O61" s="94">
        <v>0</v>
      </c>
      <c r="P61" s="92">
        <f t="shared" si="14"/>
        <v>0</v>
      </c>
      <c r="Q61" s="93">
        <v>0</v>
      </c>
      <c r="R61" s="92">
        <f t="shared" si="15"/>
        <v>0</v>
      </c>
      <c r="S61" s="91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</row>
    <row r="62" spans="1:29" ht="23.25" customHeight="1">
      <c r="A62" s="44">
        <v>13</v>
      </c>
      <c r="B62" s="95" t="s">
        <v>35</v>
      </c>
      <c r="C62" s="92">
        <f t="shared" si="10"/>
        <v>111128</v>
      </c>
      <c r="D62" s="94">
        <v>0</v>
      </c>
      <c r="E62" s="92">
        <f t="shared" si="11"/>
        <v>0</v>
      </c>
      <c r="F62" s="93">
        <v>0</v>
      </c>
      <c r="G62" s="93">
        <v>0</v>
      </c>
      <c r="H62" s="93">
        <v>0</v>
      </c>
      <c r="I62" s="93">
        <v>0</v>
      </c>
      <c r="J62" s="93">
        <v>0</v>
      </c>
      <c r="K62" s="94">
        <v>0</v>
      </c>
      <c r="L62" s="92">
        <f t="shared" si="12"/>
        <v>0</v>
      </c>
      <c r="M62" s="94">
        <v>0</v>
      </c>
      <c r="N62" s="92">
        <f t="shared" si="13"/>
        <v>0</v>
      </c>
      <c r="O62" s="94">
        <v>58</v>
      </c>
      <c r="P62" s="92">
        <f t="shared" si="14"/>
        <v>111128</v>
      </c>
      <c r="Q62" s="93">
        <v>0</v>
      </c>
      <c r="R62" s="92">
        <f t="shared" si="15"/>
        <v>0</v>
      </c>
      <c r="S62" s="91">
        <v>0</v>
      </c>
      <c r="T62" s="91">
        <v>0</v>
      </c>
      <c r="U62" s="91">
        <v>0</v>
      </c>
      <c r="V62" s="91">
        <v>0</v>
      </c>
      <c r="W62" s="91">
        <v>0</v>
      </c>
      <c r="X62" s="91">
        <v>0</v>
      </c>
      <c r="Y62" s="91">
        <v>0</v>
      </c>
      <c r="Z62" s="91">
        <v>0</v>
      </c>
      <c r="AA62" s="91">
        <v>0</v>
      </c>
      <c r="AB62" s="91">
        <v>0</v>
      </c>
      <c r="AC62" s="91">
        <v>0</v>
      </c>
    </row>
    <row r="63" spans="1:29" ht="23.25" customHeight="1">
      <c r="A63" s="44">
        <v>14</v>
      </c>
      <c r="B63" s="95" t="s">
        <v>36</v>
      </c>
      <c r="C63" s="92">
        <f t="shared" si="10"/>
        <v>629496</v>
      </c>
      <c r="D63" s="94">
        <v>126</v>
      </c>
      <c r="E63" s="92">
        <f t="shared" si="11"/>
        <v>347760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4">
        <v>126</v>
      </c>
      <c r="L63" s="92">
        <f t="shared" si="12"/>
        <v>281736</v>
      </c>
      <c r="M63" s="94">
        <v>0</v>
      </c>
      <c r="N63" s="92">
        <f t="shared" si="13"/>
        <v>0</v>
      </c>
      <c r="O63" s="94">
        <v>0</v>
      </c>
      <c r="P63" s="92">
        <f t="shared" si="14"/>
        <v>0</v>
      </c>
      <c r="Q63" s="93">
        <v>0</v>
      </c>
      <c r="R63" s="92">
        <f t="shared" si="15"/>
        <v>0</v>
      </c>
      <c r="S63" s="91">
        <v>0</v>
      </c>
      <c r="T63" s="91">
        <v>0</v>
      </c>
      <c r="U63" s="91">
        <v>0</v>
      </c>
      <c r="V63" s="91">
        <v>0</v>
      </c>
      <c r="W63" s="91">
        <v>0</v>
      </c>
      <c r="X63" s="91">
        <v>0</v>
      </c>
      <c r="Y63" s="91">
        <v>0</v>
      </c>
      <c r="Z63" s="91">
        <v>0</v>
      </c>
      <c r="AA63" s="91">
        <v>0</v>
      </c>
      <c r="AB63" s="91">
        <v>0</v>
      </c>
      <c r="AC63" s="91">
        <v>0</v>
      </c>
    </row>
    <row r="64" spans="1:29" ht="23.25" customHeight="1">
      <c r="A64" s="44">
        <v>15</v>
      </c>
      <c r="B64" s="95" t="s">
        <v>39</v>
      </c>
      <c r="C64" s="92">
        <f t="shared" si="10"/>
        <v>384245</v>
      </c>
      <c r="D64" s="94">
        <v>0</v>
      </c>
      <c r="E64" s="92">
        <f t="shared" si="11"/>
        <v>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4">
        <v>0</v>
      </c>
      <c r="L64" s="92">
        <f t="shared" si="12"/>
        <v>0</v>
      </c>
      <c r="M64" s="94">
        <v>155</v>
      </c>
      <c r="N64" s="92">
        <f t="shared" si="13"/>
        <v>384245</v>
      </c>
      <c r="O64" s="94">
        <v>0</v>
      </c>
      <c r="P64" s="92">
        <f t="shared" si="14"/>
        <v>0</v>
      </c>
      <c r="Q64" s="93">
        <v>0</v>
      </c>
      <c r="R64" s="92">
        <f t="shared" si="15"/>
        <v>0</v>
      </c>
      <c r="S64" s="91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</row>
    <row r="65" spans="1:29" ht="23.25" customHeight="1">
      <c r="A65" s="44">
        <v>16</v>
      </c>
      <c r="B65" s="95" t="s">
        <v>45</v>
      </c>
      <c r="C65" s="92">
        <f t="shared" si="10"/>
        <v>285085</v>
      </c>
      <c r="D65" s="94">
        <v>0</v>
      </c>
      <c r="E65" s="92">
        <f t="shared" si="11"/>
        <v>0</v>
      </c>
      <c r="F65" s="93">
        <v>0</v>
      </c>
      <c r="G65" s="93">
        <v>0</v>
      </c>
      <c r="H65" s="93">
        <v>0</v>
      </c>
      <c r="I65" s="93">
        <v>0</v>
      </c>
      <c r="J65" s="93">
        <v>0</v>
      </c>
      <c r="K65" s="94">
        <v>0</v>
      </c>
      <c r="L65" s="92">
        <f t="shared" si="12"/>
        <v>0</v>
      </c>
      <c r="M65" s="94">
        <v>115</v>
      </c>
      <c r="N65" s="92">
        <f t="shared" si="13"/>
        <v>285085</v>
      </c>
      <c r="O65" s="94">
        <v>0</v>
      </c>
      <c r="P65" s="92">
        <f t="shared" si="14"/>
        <v>0</v>
      </c>
      <c r="Q65" s="93">
        <v>0</v>
      </c>
      <c r="R65" s="92">
        <f t="shared" si="15"/>
        <v>0</v>
      </c>
      <c r="S65" s="91">
        <v>0</v>
      </c>
      <c r="T65" s="91">
        <v>0</v>
      </c>
      <c r="U65" s="91">
        <v>0</v>
      </c>
      <c r="V65" s="91">
        <v>0</v>
      </c>
      <c r="W65" s="91">
        <v>0</v>
      </c>
      <c r="X65" s="91">
        <v>0</v>
      </c>
      <c r="Y65" s="91">
        <v>0</v>
      </c>
      <c r="Z65" s="91">
        <v>0</v>
      </c>
      <c r="AA65" s="91">
        <v>0</v>
      </c>
      <c r="AB65" s="91">
        <v>0</v>
      </c>
      <c r="AC65" s="91">
        <v>0</v>
      </c>
    </row>
    <row r="66" spans="1:29" ht="23.25" customHeight="1">
      <c r="A66" s="44">
        <v>17</v>
      </c>
      <c r="B66" s="95" t="s">
        <v>51</v>
      </c>
      <c r="C66" s="92">
        <f t="shared" si="10"/>
        <v>233152</v>
      </c>
      <c r="D66" s="94">
        <v>0</v>
      </c>
      <c r="E66" s="92">
        <f t="shared" si="11"/>
        <v>0</v>
      </c>
      <c r="F66" s="93">
        <v>0</v>
      </c>
      <c r="G66" s="93">
        <v>0</v>
      </c>
      <c r="H66" s="93">
        <v>0</v>
      </c>
      <c r="I66" s="93">
        <v>0</v>
      </c>
      <c r="J66" s="93">
        <v>0</v>
      </c>
      <c r="K66" s="94">
        <v>58</v>
      </c>
      <c r="L66" s="92">
        <f t="shared" si="12"/>
        <v>129688</v>
      </c>
      <c r="M66" s="94">
        <v>0</v>
      </c>
      <c r="N66" s="92">
        <f t="shared" si="13"/>
        <v>0</v>
      </c>
      <c r="O66" s="94">
        <v>54</v>
      </c>
      <c r="P66" s="92">
        <f t="shared" si="14"/>
        <v>103464</v>
      </c>
      <c r="Q66" s="93">
        <v>0</v>
      </c>
      <c r="R66" s="92">
        <f t="shared" si="15"/>
        <v>0</v>
      </c>
      <c r="S66" s="91">
        <v>0</v>
      </c>
      <c r="T66" s="91">
        <v>0</v>
      </c>
      <c r="U66" s="91">
        <v>0</v>
      </c>
      <c r="V66" s="91">
        <v>0</v>
      </c>
      <c r="W66" s="91">
        <v>0</v>
      </c>
      <c r="X66" s="91">
        <v>0</v>
      </c>
      <c r="Y66" s="91">
        <v>0</v>
      </c>
      <c r="Z66" s="91">
        <v>0</v>
      </c>
      <c r="AA66" s="91">
        <v>0</v>
      </c>
      <c r="AB66" s="91">
        <v>0</v>
      </c>
      <c r="AC66" s="91">
        <v>0</v>
      </c>
    </row>
    <row r="67" spans="1:29" ht="23.25" customHeight="1">
      <c r="A67" s="44">
        <v>18</v>
      </c>
      <c r="B67" s="95" t="s">
        <v>52</v>
      </c>
      <c r="C67" s="92">
        <f t="shared" si="10"/>
        <v>462522.4</v>
      </c>
      <c r="D67" s="94">
        <v>0</v>
      </c>
      <c r="E67" s="92">
        <f t="shared" si="11"/>
        <v>0</v>
      </c>
      <c r="F67" s="93">
        <v>0</v>
      </c>
      <c r="G67" s="93">
        <v>0</v>
      </c>
      <c r="H67" s="93">
        <v>0</v>
      </c>
      <c r="I67" s="93">
        <v>0</v>
      </c>
      <c r="J67" s="93">
        <v>0</v>
      </c>
      <c r="K67" s="94">
        <v>0</v>
      </c>
      <c r="L67" s="92">
        <f t="shared" si="12"/>
        <v>0</v>
      </c>
      <c r="M67" s="94">
        <v>0</v>
      </c>
      <c r="N67" s="92">
        <f t="shared" si="13"/>
        <v>0</v>
      </c>
      <c r="O67" s="94">
        <v>241.4</v>
      </c>
      <c r="P67" s="92">
        <f t="shared" si="14"/>
        <v>462522.4</v>
      </c>
      <c r="Q67" s="93">
        <v>0</v>
      </c>
      <c r="R67" s="92">
        <f t="shared" si="15"/>
        <v>0</v>
      </c>
      <c r="S67" s="91">
        <v>0</v>
      </c>
      <c r="T67" s="91">
        <v>0</v>
      </c>
      <c r="U67" s="91">
        <v>0</v>
      </c>
      <c r="V67" s="91">
        <v>0</v>
      </c>
      <c r="W67" s="91">
        <v>0</v>
      </c>
      <c r="X67" s="91">
        <v>0</v>
      </c>
      <c r="Y67" s="91">
        <v>0</v>
      </c>
      <c r="Z67" s="91">
        <v>0</v>
      </c>
      <c r="AA67" s="91">
        <v>0</v>
      </c>
      <c r="AB67" s="91">
        <v>0</v>
      </c>
      <c r="AC67" s="91">
        <v>0</v>
      </c>
    </row>
    <row r="68" spans="1:29" ht="23.25" customHeight="1">
      <c r="A68" s="44">
        <v>19</v>
      </c>
      <c r="B68" s="95" t="s">
        <v>53</v>
      </c>
      <c r="C68" s="92">
        <f t="shared" si="10"/>
        <v>467504</v>
      </c>
      <c r="D68" s="94">
        <v>0</v>
      </c>
      <c r="E68" s="92">
        <f t="shared" si="11"/>
        <v>0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4">
        <v>0</v>
      </c>
      <c r="L68" s="92">
        <f t="shared" si="12"/>
        <v>0</v>
      </c>
      <c r="M68" s="94"/>
      <c r="N68" s="92">
        <f t="shared" si="13"/>
        <v>0</v>
      </c>
      <c r="O68" s="94">
        <v>244</v>
      </c>
      <c r="P68" s="92">
        <f t="shared" si="14"/>
        <v>467504</v>
      </c>
      <c r="Q68" s="93">
        <v>0</v>
      </c>
      <c r="R68" s="92">
        <f t="shared" si="15"/>
        <v>0</v>
      </c>
      <c r="S68" s="91">
        <v>0</v>
      </c>
      <c r="T68" s="91">
        <v>0</v>
      </c>
      <c r="U68" s="91">
        <v>0</v>
      </c>
      <c r="V68" s="91">
        <v>0</v>
      </c>
      <c r="W68" s="91">
        <v>0</v>
      </c>
      <c r="X68" s="91">
        <v>0</v>
      </c>
      <c r="Y68" s="91">
        <v>0</v>
      </c>
      <c r="Z68" s="91">
        <v>0</v>
      </c>
      <c r="AA68" s="91">
        <v>0</v>
      </c>
      <c r="AB68" s="91">
        <v>0</v>
      </c>
      <c r="AC68" s="91">
        <v>0</v>
      </c>
    </row>
    <row r="69" spans="1:29" ht="23.25" customHeight="1">
      <c r="A69" s="44">
        <v>20</v>
      </c>
      <c r="B69" s="95" t="s">
        <v>54</v>
      </c>
      <c r="C69" s="92">
        <f t="shared" si="10"/>
        <v>900903.2</v>
      </c>
      <c r="D69" s="94">
        <v>0</v>
      </c>
      <c r="E69" s="92">
        <f t="shared" si="11"/>
        <v>0</v>
      </c>
      <c r="F69" s="93">
        <v>0</v>
      </c>
      <c r="G69" s="93">
        <v>0</v>
      </c>
      <c r="H69" s="93">
        <v>0</v>
      </c>
      <c r="I69" s="93">
        <v>0</v>
      </c>
      <c r="J69" s="93">
        <v>0</v>
      </c>
      <c r="K69" s="94">
        <v>0</v>
      </c>
      <c r="L69" s="92">
        <f t="shared" si="12"/>
        <v>0</v>
      </c>
      <c r="M69" s="94">
        <v>0</v>
      </c>
      <c r="N69" s="92">
        <f t="shared" si="13"/>
        <v>0</v>
      </c>
      <c r="O69" s="94">
        <v>470.2</v>
      </c>
      <c r="P69" s="92">
        <f t="shared" si="14"/>
        <v>900903.2</v>
      </c>
      <c r="Q69" s="93">
        <v>0</v>
      </c>
      <c r="R69" s="92">
        <f t="shared" si="15"/>
        <v>0</v>
      </c>
      <c r="S69" s="91">
        <v>0</v>
      </c>
      <c r="T69" s="91">
        <v>0</v>
      </c>
      <c r="U69" s="91">
        <v>0</v>
      </c>
      <c r="V69" s="91">
        <v>0</v>
      </c>
      <c r="W69" s="91">
        <v>0</v>
      </c>
      <c r="X69" s="91">
        <v>0</v>
      </c>
      <c r="Y69" s="91">
        <v>0</v>
      </c>
      <c r="Z69" s="91">
        <v>0</v>
      </c>
      <c r="AA69" s="91">
        <v>0</v>
      </c>
      <c r="AB69" s="91">
        <v>0</v>
      </c>
      <c r="AC69" s="91">
        <v>0</v>
      </c>
    </row>
    <row r="70" spans="1:29" ht="26.25" customHeight="1">
      <c r="A70" s="44">
        <v>21</v>
      </c>
      <c r="B70" s="95" t="s">
        <v>124</v>
      </c>
      <c r="C70" s="92">
        <f t="shared" si="10"/>
        <v>912080</v>
      </c>
      <c r="D70" s="94">
        <v>0</v>
      </c>
      <c r="E70" s="92">
        <f t="shared" si="11"/>
        <v>0</v>
      </c>
      <c r="F70" s="93">
        <v>0</v>
      </c>
      <c r="G70" s="93">
        <v>0</v>
      </c>
      <c r="H70" s="93">
        <v>0</v>
      </c>
      <c r="I70" s="93">
        <v>0</v>
      </c>
      <c r="J70" s="93">
        <v>0</v>
      </c>
      <c r="K70" s="94">
        <v>96</v>
      </c>
      <c r="L70" s="92">
        <f t="shared" si="12"/>
        <v>214656</v>
      </c>
      <c r="M70" s="94">
        <v>0</v>
      </c>
      <c r="N70" s="92">
        <f t="shared" si="13"/>
        <v>0</v>
      </c>
      <c r="O70" s="94">
        <v>364</v>
      </c>
      <c r="P70" s="92">
        <f t="shared" si="14"/>
        <v>697424</v>
      </c>
      <c r="Q70" s="93">
        <v>0</v>
      </c>
      <c r="R70" s="92">
        <f t="shared" si="15"/>
        <v>0</v>
      </c>
      <c r="S70" s="91">
        <v>0</v>
      </c>
      <c r="T70" s="91">
        <v>0</v>
      </c>
      <c r="U70" s="91">
        <v>0</v>
      </c>
      <c r="V70" s="91">
        <v>0</v>
      </c>
      <c r="W70" s="91">
        <v>0</v>
      </c>
      <c r="X70" s="91">
        <v>0</v>
      </c>
      <c r="Y70" s="91">
        <v>0</v>
      </c>
      <c r="Z70" s="91">
        <v>0</v>
      </c>
      <c r="AA70" s="91">
        <v>0</v>
      </c>
      <c r="AB70" s="91">
        <v>0</v>
      </c>
      <c r="AC70" s="91">
        <v>0</v>
      </c>
    </row>
    <row r="71" spans="1:29" ht="23.25" customHeight="1">
      <c r="A71" s="44">
        <v>22</v>
      </c>
      <c r="B71" s="95" t="s">
        <v>56</v>
      </c>
      <c r="C71" s="92">
        <f t="shared" si="10"/>
        <v>22360</v>
      </c>
      <c r="D71" s="94">
        <v>0</v>
      </c>
      <c r="E71" s="92">
        <f t="shared" si="11"/>
        <v>0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4">
        <v>10</v>
      </c>
      <c r="L71" s="92">
        <f t="shared" si="12"/>
        <v>22360</v>
      </c>
      <c r="M71" s="94">
        <v>0</v>
      </c>
      <c r="N71" s="92">
        <f t="shared" si="13"/>
        <v>0</v>
      </c>
      <c r="O71" s="94">
        <v>0</v>
      </c>
      <c r="P71" s="92">
        <f t="shared" si="14"/>
        <v>0</v>
      </c>
      <c r="Q71" s="93">
        <v>0</v>
      </c>
      <c r="R71" s="92">
        <f t="shared" si="15"/>
        <v>0</v>
      </c>
      <c r="S71" s="91">
        <v>0</v>
      </c>
      <c r="T71" s="91">
        <v>0</v>
      </c>
      <c r="U71" s="91">
        <v>0</v>
      </c>
      <c r="V71" s="91">
        <v>0</v>
      </c>
      <c r="W71" s="91">
        <v>0</v>
      </c>
      <c r="X71" s="91">
        <v>0</v>
      </c>
      <c r="Y71" s="91">
        <v>0</v>
      </c>
      <c r="Z71" s="91">
        <v>0</v>
      </c>
      <c r="AA71" s="91">
        <v>0</v>
      </c>
      <c r="AB71" s="91">
        <v>0</v>
      </c>
      <c r="AC71" s="91">
        <v>0</v>
      </c>
    </row>
    <row r="72" spans="1:29" ht="23.25" customHeight="1">
      <c r="A72" s="245" t="s">
        <v>88</v>
      </c>
      <c r="B72" s="246"/>
      <c r="C72" s="90">
        <f t="shared" ref="C72:AC72" si="17">SUM(C50:C71)</f>
        <v>5943538.5999999996</v>
      </c>
      <c r="D72" s="90">
        <f t="shared" si="17"/>
        <v>159</v>
      </c>
      <c r="E72" s="90">
        <f t="shared" si="17"/>
        <v>438840</v>
      </c>
      <c r="F72" s="90">
        <f t="shared" si="17"/>
        <v>0</v>
      </c>
      <c r="G72" s="90">
        <f t="shared" si="17"/>
        <v>0</v>
      </c>
      <c r="H72" s="90">
        <f t="shared" si="17"/>
        <v>0</v>
      </c>
      <c r="I72" s="90">
        <f t="shared" si="17"/>
        <v>0</v>
      </c>
      <c r="J72" s="90">
        <f t="shared" si="17"/>
        <v>0</v>
      </c>
      <c r="K72" s="90">
        <f t="shared" si="17"/>
        <v>404</v>
      </c>
      <c r="L72" s="90">
        <f t="shared" si="17"/>
        <v>903344</v>
      </c>
      <c r="M72" s="90">
        <f t="shared" si="17"/>
        <v>731</v>
      </c>
      <c r="N72" s="90">
        <f t="shared" si="17"/>
        <v>1812149</v>
      </c>
      <c r="O72" s="90">
        <f t="shared" si="17"/>
        <v>1431.6</v>
      </c>
      <c r="P72" s="90">
        <f t="shared" si="17"/>
        <v>2742945.5999999996</v>
      </c>
      <c r="Q72" s="90">
        <f t="shared" si="17"/>
        <v>30</v>
      </c>
      <c r="R72" s="90">
        <f t="shared" si="17"/>
        <v>46260</v>
      </c>
      <c r="S72" s="89">
        <f t="shared" si="17"/>
        <v>0</v>
      </c>
      <c r="T72" s="89">
        <f t="shared" si="17"/>
        <v>0</v>
      </c>
      <c r="U72" s="89">
        <f t="shared" si="17"/>
        <v>0</v>
      </c>
      <c r="V72" s="89">
        <f t="shared" si="17"/>
        <v>0</v>
      </c>
      <c r="W72" s="89">
        <f t="shared" si="17"/>
        <v>0</v>
      </c>
      <c r="X72" s="89">
        <f t="shared" si="17"/>
        <v>0</v>
      </c>
      <c r="Y72" s="89">
        <f t="shared" si="17"/>
        <v>0</v>
      </c>
      <c r="Z72" s="89">
        <f t="shared" si="17"/>
        <v>0</v>
      </c>
      <c r="AA72" s="89">
        <f t="shared" si="17"/>
        <v>0</v>
      </c>
      <c r="AB72" s="89">
        <f t="shared" si="17"/>
        <v>0</v>
      </c>
      <c r="AC72" s="89">
        <f t="shared" si="17"/>
        <v>0</v>
      </c>
    </row>
    <row r="73" spans="1:29" ht="30" customHeight="1">
      <c r="A73" s="244" t="s">
        <v>87</v>
      </c>
      <c r="B73" s="244"/>
      <c r="C73" s="87">
        <f t="shared" ref="C73:AC73" si="18">C24+C47+C72</f>
        <v>16331277.4</v>
      </c>
      <c r="D73" s="87">
        <f t="shared" si="18"/>
        <v>1636</v>
      </c>
      <c r="E73" s="87">
        <f t="shared" si="18"/>
        <v>4515360</v>
      </c>
      <c r="F73" s="88">
        <f t="shared" si="18"/>
        <v>0</v>
      </c>
      <c r="G73" s="88">
        <f t="shared" si="18"/>
        <v>0</v>
      </c>
      <c r="H73" s="88">
        <f t="shared" si="18"/>
        <v>0</v>
      </c>
      <c r="I73" s="88">
        <f t="shared" si="18"/>
        <v>0</v>
      </c>
      <c r="J73" s="88">
        <f t="shared" si="18"/>
        <v>0</v>
      </c>
      <c r="K73" s="87">
        <f t="shared" si="18"/>
        <v>1978.5</v>
      </c>
      <c r="L73" s="87">
        <f t="shared" si="18"/>
        <v>4423926</v>
      </c>
      <c r="M73" s="87">
        <f t="shared" si="18"/>
        <v>731</v>
      </c>
      <c r="N73" s="87">
        <f t="shared" si="18"/>
        <v>1812149</v>
      </c>
      <c r="O73" s="87">
        <f t="shared" si="18"/>
        <v>2356.6</v>
      </c>
      <c r="P73" s="87">
        <f t="shared" si="18"/>
        <v>4515245.5999999996</v>
      </c>
      <c r="Q73" s="87">
        <f t="shared" si="18"/>
        <v>690.4</v>
      </c>
      <c r="R73" s="87">
        <f t="shared" si="18"/>
        <v>1064596.8</v>
      </c>
      <c r="S73" s="86">
        <f t="shared" si="18"/>
        <v>0</v>
      </c>
      <c r="T73" s="86">
        <f t="shared" si="18"/>
        <v>0</v>
      </c>
      <c r="U73" s="86">
        <f t="shared" si="18"/>
        <v>0</v>
      </c>
      <c r="V73" s="86">
        <f t="shared" si="18"/>
        <v>0</v>
      </c>
      <c r="W73" s="86">
        <f t="shared" si="18"/>
        <v>0</v>
      </c>
      <c r="X73" s="86">
        <f t="shared" si="18"/>
        <v>0</v>
      </c>
      <c r="Y73" s="86">
        <f t="shared" si="18"/>
        <v>0</v>
      </c>
      <c r="Z73" s="86">
        <f t="shared" si="18"/>
        <v>0</v>
      </c>
      <c r="AA73" s="86">
        <f t="shared" si="18"/>
        <v>0</v>
      </c>
      <c r="AB73" s="86">
        <f t="shared" si="18"/>
        <v>0</v>
      </c>
      <c r="AC73" s="86">
        <f t="shared" si="18"/>
        <v>0</v>
      </c>
    </row>
    <row r="74" spans="1:29">
      <c r="A74" s="85"/>
      <c r="B74" s="85"/>
      <c r="C74" s="83"/>
      <c r="D74" s="84"/>
      <c r="E74" s="83"/>
      <c r="F74" s="83"/>
      <c r="G74" s="83"/>
      <c r="H74" s="83"/>
      <c r="I74" s="83"/>
      <c r="J74" s="83"/>
      <c r="K74" s="84"/>
      <c r="L74" s="84"/>
      <c r="M74" s="84"/>
      <c r="N74" s="83"/>
      <c r="O74" s="84"/>
      <c r="P74" s="84"/>
      <c r="Q74" s="84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</row>
    <row r="75" spans="1:29">
      <c r="A75" s="85"/>
      <c r="B75" s="85"/>
      <c r="C75" s="83"/>
      <c r="D75" s="84"/>
      <c r="E75" s="83"/>
      <c r="F75" s="83"/>
      <c r="G75" s="83"/>
      <c r="H75" s="83"/>
      <c r="I75" s="83"/>
      <c r="J75" s="83"/>
      <c r="K75" s="84"/>
      <c r="L75" s="84"/>
      <c r="M75" s="84"/>
      <c r="N75" s="83"/>
      <c r="O75" s="84"/>
      <c r="P75" s="84"/>
      <c r="Q75" s="84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</row>
    <row r="76" spans="1:29">
      <c r="A76" s="85"/>
      <c r="B76" s="85"/>
      <c r="C76" s="83"/>
      <c r="D76" s="84"/>
      <c r="E76" s="83"/>
      <c r="F76" s="83"/>
      <c r="G76" s="83"/>
      <c r="H76" s="83"/>
      <c r="I76" s="83"/>
      <c r="J76" s="83"/>
      <c r="K76" s="84"/>
      <c r="L76" s="84"/>
      <c r="M76" s="84"/>
      <c r="N76" s="83"/>
      <c r="O76" s="84"/>
      <c r="P76" s="84"/>
      <c r="Q76" s="84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</row>
    <row r="77" spans="1:29">
      <c r="A77" s="85"/>
      <c r="B77" s="85"/>
      <c r="C77" s="83"/>
      <c r="D77" s="84"/>
      <c r="E77" s="83"/>
      <c r="F77" s="83"/>
      <c r="G77" s="83"/>
      <c r="H77" s="83"/>
      <c r="I77" s="83"/>
      <c r="J77" s="83"/>
      <c r="K77" s="84"/>
      <c r="L77" s="84"/>
      <c r="M77" s="84"/>
      <c r="N77" s="83"/>
      <c r="O77" s="84"/>
      <c r="P77" s="84"/>
      <c r="Q77" s="84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</row>
    <row r="78" spans="1:29">
      <c r="A78" s="85"/>
      <c r="B78" s="85"/>
      <c r="C78" s="83"/>
      <c r="D78" s="84"/>
      <c r="E78" s="83"/>
      <c r="F78" s="83"/>
      <c r="G78" s="83"/>
      <c r="H78" s="83"/>
      <c r="I78" s="83"/>
      <c r="J78" s="83"/>
      <c r="K78" s="84"/>
      <c r="L78" s="84"/>
      <c r="M78" s="84"/>
      <c r="N78" s="83"/>
      <c r="O78" s="84"/>
      <c r="P78" s="84"/>
      <c r="Q78" s="84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</row>
    <row r="79" spans="1:29">
      <c r="A79" s="85"/>
      <c r="B79" s="85"/>
      <c r="C79" s="83"/>
      <c r="D79" s="84"/>
      <c r="E79" s="83"/>
      <c r="F79" s="83"/>
      <c r="G79" s="83"/>
      <c r="H79" s="83"/>
      <c r="I79" s="83"/>
      <c r="J79" s="83"/>
      <c r="K79" s="84"/>
      <c r="L79" s="84"/>
      <c r="M79" s="84"/>
      <c r="N79" s="83"/>
      <c r="O79" s="84"/>
      <c r="P79" s="84"/>
      <c r="Q79" s="84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</row>
    <row r="80" spans="1:29">
      <c r="A80" s="85"/>
      <c r="B80" s="85"/>
      <c r="C80" s="83"/>
      <c r="D80" s="84"/>
      <c r="E80" s="83"/>
      <c r="F80" s="83"/>
      <c r="G80" s="83"/>
      <c r="H80" s="83"/>
      <c r="I80" s="83"/>
      <c r="J80" s="83"/>
      <c r="K80" s="84"/>
      <c r="L80" s="84"/>
      <c r="M80" s="84"/>
      <c r="N80" s="83"/>
      <c r="O80" s="84"/>
      <c r="P80" s="84"/>
      <c r="Q80" s="84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</row>
    <row r="81" spans="1:1">
      <c r="A81" s="82" t="s">
        <v>86</v>
      </c>
    </row>
  </sheetData>
  <mergeCells count="30">
    <mergeCell ref="A8:A12"/>
    <mergeCell ref="A73:B73"/>
    <mergeCell ref="A72:B72"/>
    <mergeCell ref="A47:B47"/>
    <mergeCell ref="A25:B25"/>
    <mergeCell ref="F8:R8"/>
    <mergeCell ref="G9:J9"/>
    <mergeCell ref="O9:P11"/>
    <mergeCell ref="Q9:R11"/>
    <mergeCell ref="F9:F11"/>
    <mergeCell ref="G10:H11"/>
    <mergeCell ref="I10:J11"/>
    <mergeCell ref="K9:L11"/>
    <mergeCell ref="M9:N11"/>
    <mergeCell ref="C8:C11"/>
    <mergeCell ref="D8:E11"/>
    <mergeCell ref="A6:S6"/>
    <mergeCell ref="S2:AC2"/>
    <mergeCell ref="A48:B48"/>
    <mergeCell ref="A7:S7"/>
    <mergeCell ref="A5:C5"/>
    <mergeCell ref="B8:B12"/>
    <mergeCell ref="A14:B14"/>
    <mergeCell ref="X10:Y11"/>
    <mergeCell ref="Z10:AA11"/>
    <mergeCell ref="AB10:AC11"/>
    <mergeCell ref="S8:S11"/>
    <mergeCell ref="T10:U11"/>
    <mergeCell ref="V10:W11"/>
    <mergeCell ref="T8:AC9"/>
  </mergeCells>
  <pageMargins left="0.7" right="0.7" top="0.75" bottom="0.75" header="0.3" footer="0.3"/>
  <pageSetup paperSize="9" scale="48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"/>
  <sheetViews>
    <sheetView workbookViewId="0">
      <selection activeCell="N5" sqref="N5"/>
    </sheetView>
  </sheetViews>
  <sheetFormatPr defaultRowHeight="15"/>
  <cols>
    <col min="3" max="3" width="27.5703125" customWidth="1"/>
    <col min="4" max="4" width="11" customWidth="1"/>
    <col min="5" max="5" width="14.7109375" customWidth="1"/>
    <col min="14" max="14" width="14.42578125" customWidth="1"/>
    <col min="15" max="15" width="14.140625" customWidth="1"/>
  </cols>
  <sheetData>
    <row r="1" spans="1:16" ht="15.75"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253" t="s">
        <v>128</v>
      </c>
      <c r="N1" s="253"/>
      <c r="O1" s="147"/>
      <c r="P1" s="121"/>
    </row>
    <row r="2" spans="1:16" ht="48" customHeight="1"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211" t="s">
        <v>14</v>
      </c>
      <c r="N2" s="211"/>
      <c r="O2" s="211"/>
      <c r="P2" s="121"/>
    </row>
    <row r="3" spans="1:16" ht="15.75"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53" t="s">
        <v>131</v>
      </c>
      <c r="N3" s="253"/>
      <c r="O3" s="253"/>
      <c r="P3" s="121"/>
    </row>
    <row r="4" spans="1:16"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0"/>
      <c r="N4" s="130"/>
      <c r="O4" s="130"/>
      <c r="P4" s="121"/>
    </row>
    <row r="5" spans="1:16"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</row>
    <row r="6" spans="1:16" ht="15.75">
      <c r="B6" s="255" t="s">
        <v>121</v>
      </c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121"/>
    </row>
    <row r="7" spans="1:16" ht="36" customHeight="1">
      <c r="B7" s="251" t="s">
        <v>120</v>
      </c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121"/>
    </row>
    <row r="8" spans="1:16" ht="18" customHeight="1">
      <c r="A8" s="254" t="s">
        <v>119</v>
      </c>
      <c r="B8" s="252" t="s">
        <v>3</v>
      </c>
      <c r="C8" s="252" t="s">
        <v>118</v>
      </c>
      <c r="D8" s="252" t="s">
        <v>117</v>
      </c>
      <c r="E8" s="252" t="s">
        <v>116</v>
      </c>
      <c r="F8" s="252" t="s">
        <v>115</v>
      </c>
      <c r="G8" s="252"/>
      <c r="H8" s="252"/>
      <c r="I8" s="252"/>
      <c r="J8" s="252"/>
      <c r="K8" s="252" t="s">
        <v>10</v>
      </c>
      <c r="L8" s="252"/>
      <c r="M8" s="252"/>
      <c r="N8" s="252"/>
      <c r="O8" s="252"/>
      <c r="P8" s="121"/>
    </row>
    <row r="9" spans="1:16" ht="105" customHeight="1">
      <c r="A9" s="254"/>
      <c r="B9" s="252"/>
      <c r="C9" s="252"/>
      <c r="D9" s="252"/>
      <c r="E9" s="252"/>
      <c r="F9" s="129" t="s">
        <v>114</v>
      </c>
      <c r="G9" s="129" t="s">
        <v>113</v>
      </c>
      <c r="H9" s="129" t="s">
        <v>112</v>
      </c>
      <c r="I9" s="129" t="s">
        <v>111</v>
      </c>
      <c r="J9" s="129" t="s">
        <v>110</v>
      </c>
      <c r="K9" s="129" t="s">
        <v>114</v>
      </c>
      <c r="L9" s="129" t="s">
        <v>113</v>
      </c>
      <c r="M9" s="129" t="s">
        <v>112</v>
      </c>
      <c r="N9" s="129" t="s">
        <v>111</v>
      </c>
      <c r="O9" s="129" t="s">
        <v>110</v>
      </c>
      <c r="P9" s="121"/>
    </row>
    <row r="10" spans="1:16">
      <c r="A10" s="126"/>
      <c r="B10" s="125"/>
      <c r="C10" s="125"/>
      <c r="D10" s="125" t="s">
        <v>69</v>
      </c>
      <c r="E10" s="125" t="s">
        <v>6</v>
      </c>
      <c r="F10" s="125" t="s">
        <v>70</v>
      </c>
      <c r="G10" s="125" t="s">
        <v>70</v>
      </c>
      <c r="H10" s="125" t="s">
        <v>70</v>
      </c>
      <c r="I10" s="125" t="s">
        <v>70</v>
      </c>
      <c r="J10" s="125" t="s">
        <v>70</v>
      </c>
      <c r="K10" s="125" t="s">
        <v>7</v>
      </c>
      <c r="L10" s="125" t="s">
        <v>7</v>
      </c>
      <c r="M10" s="125" t="s">
        <v>7</v>
      </c>
      <c r="N10" s="125" t="s">
        <v>7</v>
      </c>
      <c r="O10" s="125" t="s">
        <v>7</v>
      </c>
      <c r="P10" s="121"/>
    </row>
    <row r="11" spans="1:16">
      <c r="A11" s="128">
        <v>1</v>
      </c>
      <c r="B11" s="127">
        <v>2</v>
      </c>
      <c r="C11" s="127">
        <v>3</v>
      </c>
      <c r="D11" s="127">
        <v>4</v>
      </c>
      <c r="E11" s="127">
        <v>5</v>
      </c>
      <c r="F11" s="127">
        <v>6</v>
      </c>
      <c r="G11" s="127">
        <v>7</v>
      </c>
      <c r="H11" s="127">
        <v>8</v>
      </c>
      <c r="I11" s="127">
        <v>8</v>
      </c>
      <c r="J11" s="127">
        <v>9</v>
      </c>
      <c r="K11" s="127">
        <v>10</v>
      </c>
      <c r="L11" s="127">
        <v>11</v>
      </c>
      <c r="M11" s="127">
        <v>12</v>
      </c>
      <c r="N11" s="127">
        <v>13</v>
      </c>
      <c r="O11" s="127">
        <v>14</v>
      </c>
      <c r="P11" s="121"/>
    </row>
    <row r="12" spans="1:16" ht="30">
      <c r="A12" s="126">
        <v>1</v>
      </c>
      <c r="B12" s="125">
        <v>2020</v>
      </c>
      <c r="C12" s="125" t="s">
        <v>15</v>
      </c>
      <c r="D12" s="124">
        <f>'1'!J24</f>
        <v>5638.4</v>
      </c>
      <c r="E12" s="141">
        <f>'1'!M24</f>
        <v>172</v>
      </c>
      <c r="F12" s="125">
        <v>0</v>
      </c>
      <c r="G12" s="125">
        <v>0</v>
      </c>
      <c r="H12" s="125">
        <v>0</v>
      </c>
      <c r="I12" s="125">
        <v>8</v>
      </c>
      <c r="J12" s="125">
        <v>8</v>
      </c>
      <c r="K12" s="125">
        <v>0</v>
      </c>
      <c r="L12" s="125">
        <v>0</v>
      </c>
      <c r="M12" s="125">
        <v>0</v>
      </c>
      <c r="N12" s="124">
        <f>O12</f>
        <v>15231752</v>
      </c>
      <c r="O12" s="124">
        <f>'1'!N24</f>
        <v>15231752</v>
      </c>
      <c r="P12" s="121"/>
    </row>
    <row r="13" spans="1:16" ht="30">
      <c r="A13" s="126">
        <v>2</v>
      </c>
      <c r="B13" s="125">
        <v>2021</v>
      </c>
      <c r="C13" s="125" t="s">
        <v>15</v>
      </c>
      <c r="D13" s="124">
        <f>'1'!J47</f>
        <v>14841.910000000002</v>
      </c>
      <c r="E13" s="141">
        <f>'1'!M47</f>
        <v>435</v>
      </c>
      <c r="F13" s="125">
        <v>0</v>
      </c>
      <c r="G13" s="125">
        <v>0</v>
      </c>
      <c r="H13" s="125">
        <v>0</v>
      </c>
      <c r="I13" s="125">
        <v>20</v>
      </c>
      <c r="J13" s="125">
        <v>20</v>
      </c>
      <c r="K13" s="125">
        <v>0</v>
      </c>
      <c r="L13" s="125">
        <v>0</v>
      </c>
      <c r="M13" s="125">
        <v>0</v>
      </c>
      <c r="N13" s="124">
        <f t="shared" ref="N13:N14" si="0">O13</f>
        <v>23369996.600000001</v>
      </c>
      <c r="O13" s="124">
        <f>'1'!N47</f>
        <v>23369996.600000001</v>
      </c>
      <c r="P13" s="121"/>
    </row>
    <row r="14" spans="1:16" ht="30">
      <c r="A14" s="126">
        <v>3</v>
      </c>
      <c r="B14" s="125">
        <v>2022</v>
      </c>
      <c r="C14" s="125" t="s">
        <v>15</v>
      </c>
      <c r="D14" s="124">
        <f>'1'!J72</f>
        <v>13948.859999999999</v>
      </c>
      <c r="E14" s="125">
        <f>'1'!M72</f>
        <v>391</v>
      </c>
      <c r="F14" s="125">
        <v>0</v>
      </c>
      <c r="G14" s="125">
        <v>0</v>
      </c>
      <c r="H14" s="125">
        <v>0</v>
      </c>
      <c r="I14" s="125">
        <v>22</v>
      </c>
      <c r="J14" s="125">
        <v>22</v>
      </c>
      <c r="K14" s="125">
        <v>0</v>
      </c>
      <c r="L14" s="125">
        <v>0</v>
      </c>
      <c r="M14" s="125">
        <v>0</v>
      </c>
      <c r="N14" s="124">
        <f t="shared" si="0"/>
        <v>11371378.1</v>
      </c>
      <c r="O14" s="124">
        <f>'1'!N72</f>
        <v>11371378.1</v>
      </c>
      <c r="P14" s="121"/>
    </row>
    <row r="15" spans="1:16" ht="33.75" customHeight="1">
      <c r="A15" s="123"/>
      <c r="B15" s="250" t="s">
        <v>109</v>
      </c>
      <c r="C15" s="250"/>
      <c r="D15" s="122">
        <f>SUM(D12:D14)</f>
        <v>34429.17</v>
      </c>
      <c r="E15" s="144">
        <f t="shared" ref="E15:O15" si="1">SUM(E12:E14)</f>
        <v>998</v>
      </c>
      <c r="F15" s="142">
        <f t="shared" si="1"/>
        <v>0</v>
      </c>
      <c r="G15" s="142">
        <f t="shared" si="1"/>
        <v>0</v>
      </c>
      <c r="H15" s="142">
        <f t="shared" si="1"/>
        <v>0</v>
      </c>
      <c r="I15" s="142">
        <f t="shared" si="1"/>
        <v>50</v>
      </c>
      <c r="J15" s="142">
        <f t="shared" si="1"/>
        <v>50</v>
      </c>
      <c r="K15" s="142">
        <f t="shared" si="1"/>
        <v>0</v>
      </c>
      <c r="L15" s="142">
        <f t="shared" si="1"/>
        <v>0</v>
      </c>
      <c r="M15" s="142">
        <f t="shared" si="1"/>
        <v>0</v>
      </c>
      <c r="N15" s="122">
        <f t="shared" si="1"/>
        <v>49973126.700000003</v>
      </c>
      <c r="O15" s="122">
        <f t="shared" si="1"/>
        <v>49973126.700000003</v>
      </c>
      <c r="P15" s="121"/>
    </row>
    <row r="16" spans="1:16">
      <c r="B16" s="121" t="s">
        <v>108</v>
      </c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</row>
    <row r="17" spans="2:16"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</row>
    <row r="18" spans="2:16"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</row>
    <row r="19" spans="2:16"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</row>
    <row r="20" spans="2:16"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</row>
  </sheetData>
  <mergeCells count="13">
    <mergeCell ref="M2:O2"/>
    <mergeCell ref="M1:N1"/>
    <mergeCell ref="M3:O3"/>
    <mergeCell ref="A8:A9"/>
    <mergeCell ref="B8:B9"/>
    <mergeCell ref="B6:O6"/>
    <mergeCell ref="B15:C15"/>
    <mergeCell ref="B7:O7"/>
    <mergeCell ref="C8:C9"/>
    <mergeCell ref="D8:D9"/>
    <mergeCell ref="E8:E9"/>
    <mergeCell ref="F8:J8"/>
    <mergeCell ref="K8:O8"/>
  </mergeCells>
  <pageMargins left="0.7" right="0.7" top="0.75" bottom="0.75" header="0.3" footer="0.3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</vt:lpstr>
      <vt:lpstr>2.1</vt:lpstr>
      <vt:lpstr>2.2</vt:lpstr>
      <vt:lpstr>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2019-04-26T11:27:50Z</dcterms:modified>
</cp:coreProperties>
</file>